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3" activeTab="4"/>
  </bookViews>
  <sheets>
    <sheet name="封面" sheetId="1" r:id="rId1"/>
    <sheet name="目录" sheetId="2" r:id="rId2"/>
    <sheet name="2022年部门整体支出绩效自评表" sheetId="3" r:id="rId3"/>
    <sheet name="部门预算项目支出绩效自评结果汇总表" sheetId="4" r:id="rId4"/>
    <sheet name="2022年部门预算项目支出绩效自评表" sheetId="5" r:id="rId5"/>
  </sheets>
  <calcPr calcId="144525"/>
</workbook>
</file>

<file path=xl/sharedStrings.xml><?xml version="1.0" encoding="utf-8"?>
<sst xmlns="http://schemas.openxmlformats.org/spreadsheetml/2006/main" count="371" uniqueCount="209">
  <si>
    <r>
      <rPr>
        <b/>
        <sz val="36"/>
        <color rgb="FF000000"/>
        <rFont val="宋体"/>
        <charset val="134"/>
      </rPr>
      <t>2022年度省级预算执行情况绩效自评报表</t>
    </r>
    <r>
      <rPr>
        <sz val="10"/>
        <rFont val="宋体"/>
        <charset val="134"/>
      </rPr>
      <t xml:space="preserve">
</t>
    </r>
  </si>
  <si>
    <t xml:space="preserve">                  编报部门（部门公章）：中国国民党革命委员会甘肃省委员会</t>
  </si>
  <si>
    <t xml:space="preserve">                  编报日期：2023年11月6日</t>
  </si>
  <si>
    <t xml:space="preserve">                  联系人及电话：张晶晶  0931-8586106    </t>
  </si>
  <si>
    <t>2022年度省级预算执行情况绩效自评报表目录</t>
  </si>
  <si>
    <t>一、部门自评报告</t>
  </si>
  <si>
    <t>二、部门整体支出自评表</t>
  </si>
  <si>
    <t>三、部门预算项目支出绩效自评结果汇总表</t>
  </si>
  <si>
    <t xml:space="preserve">    主委特别费、培训费、调研费、业务费</t>
  </si>
  <si>
    <r>
      <rPr>
        <b/>
        <sz val="20"/>
        <color rgb="FF000000"/>
        <rFont val="宋体"/>
        <charset val="134"/>
      </rPr>
      <t>2022年</t>
    </r>
    <r>
      <rPr>
        <b/>
        <u/>
        <sz val="20"/>
        <color rgb="FF000000"/>
        <rFont val="宋体"/>
        <charset val="134"/>
      </rPr>
      <t xml:space="preserve">  中国国民党革命委员会甘肃省委员会    </t>
    </r>
    <r>
      <rPr>
        <b/>
        <sz val="20"/>
        <color rgb="FF000000"/>
        <rFont val="宋体"/>
        <charset val="134"/>
      </rPr>
      <t>部门整体支出绩效自评表</t>
    </r>
  </si>
  <si>
    <t>部门名称</t>
  </si>
  <si>
    <t>中国国民党革命委员会甘肃省委员会</t>
  </si>
  <si>
    <t>部门整体支出
（万元）</t>
  </si>
  <si>
    <t>年初预算数</t>
  </si>
  <si>
    <t>全年预算数（A）</t>
  </si>
  <si>
    <t>实际支出数（B）</t>
  </si>
  <si>
    <t>执行率（B/A）</t>
  </si>
  <si>
    <t>分值</t>
  </si>
  <si>
    <t>得分</t>
  </si>
  <si>
    <t xml:space="preserve">  全年支出</t>
  </si>
  <si>
    <t xml:space="preserve">    其中：基本支出</t>
  </si>
  <si>
    <t>—</t>
  </si>
  <si>
    <t xml:space="preserve">          项目支出</t>
  </si>
  <si>
    <t>年度总体绩效目标完成情况</t>
  </si>
  <si>
    <t>预期目标</t>
  </si>
  <si>
    <t>目标实际完成情况</t>
  </si>
  <si>
    <t>目标1：紧扣大局履职，进一步发挥建言议政作用，宣传、贯彻中国共产党和国家的方针、政策，配合我省中心任务，独立自主、创造性地开展工作，发挥参政党作用。</t>
  </si>
  <si>
    <t>目标1完成情况：省委会将中共十九届六中全会和二十大精神学习纳入年度学习计划安排部署，引导全省各级组织和广大党员深化十九届六中全会精神学习，与中央社院联合举办学习贯彻中共二十大精神专题线上培训班，组织全省1163名民革党员和入党积极分子参加学习；坚持以“关键少数”带动“绝大多数”，省委会主要领导潜心撰写的理论学习文章在《甘肃日报》《团结报》《凝聚》等多个媒体刊载，省委会微信公众号连续推出《热议》《心声》等专题栏目，刊发各级组织主委、广大党员学习贯彻中共十九届六中全会和二十大精神的学习体会和心声感悟；全年召开省委会理论学习中心组学习会议4次、省委会机关集体政治学习会议24次；年初制定《民革甘肃省委会开展“矢志不渝跟党走、携手奋进新时代”政治交接主题教育实施方案》，确定主要任务、重点内容，成立领导小组，精心组织部署、把握阶段重点，推动政治交接主题教育规范有序开展。</t>
  </si>
  <si>
    <t>目标2：参加中国共产党领导的政治协商，进行参政议政、民主监督，反映社情民意的各项工作，献计出力，为我省突破发展等方面建言，可以为科学决策、有效施策提供有益参考。</t>
  </si>
  <si>
    <t>目标2完成情况：围绕中共甘肃省委政党协商议题和民革中央工作安排完成调研报告4篇，参加由中共甘肃省委召开的政党协商会议6次，围绕实施“四强”行动、碳达峰碳中和进程中甘肃经济发展、全年经济工作做主题发言5次；据省委统战部统计，民革省委会提出的26条意见建议批转到有关单位办理，建议均得到采纳并提出具体的落实措施；向中共甘肃省委、省政府报送“直通车”建议3件，得到省级领导批示8次；对省农业农村厅、兰州市开展黄河流域生态保护和高质量发展战略实施专项民主监督，开展现场监督性调研4次，书面调研1次，召开工作对接会2次，座谈会5次，形成专题报告并提出意见建议13条。</t>
  </si>
  <si>
    <t>目标3：扎实做好对台宣传工作，贯彻“和平统一、一国两制”的方针，动员和组织全省民革党员，为促进祖国和平统一而努力。</t>
  </si>
  <si>
    <t>目标3完成情况：深入学习贯彻新时代中国共产党解决台湾问题的总体方略，始终坚持一个中国原则和“九二共识”，始终坚决反对“台独”分裂和外来干涉势力，始终坚定不移推进祖国统一大业，利用省委会公众号、微信工作群等宣传阵地，宣传中共中央对台一系列大政方针，宣传《台湾问题与新时代中国统一事业》白皮书，稳步推进祖统工作的开展。举办迎新春台胞台属联谊会和“两岸一家亲中秋陇台情”台胞台属联谊会；关心关爱台胞台属，为困难台胞组织捐款；做好涉台参政议政工作，形成《关于设立甘肃天水为海峡两岸交流基地的建议》得到省政府主要领导批示批办，省台办已经启动天水伏羲庙挂牌工作，围绕8月2日美国众议长佩洛西窜访台湾地区的事件，形成《关于综合施策、精准应对、有力有为推进祖国和平统一进程的几点建议》。</t>
  </si>
  <si>
    <t>目标4：圆满完成省委会换届工作；通过各项工作的开展，发现和培养人才，向各级政府和社会各方面推荐人才，为发挥他们的才智专长创造条件。</t>
  </si>
  <si>
    <t>目标4完成情况：把省委会换届工作作为年度重点工作进行部署和落实，制定《民革甘肃省委会换届工作方案》，明确各个阶段的目标和任务，细化工作责任。从严把大会代表质量、协商和考察换届人选、起草大会文件、严肃换届纪律、做好会务服务等重点环节和工作入手，扎实做好代表大会各项准备工作。换届工作做到了坚持政治标准，做到了程序严谨、过程民主、公开透明、风清气正。省委会新一届委员会57名委员候选人和出席民革第十四次全国代表大会的16名代表候选人均高票当选；21名常务委员会委员候选人、7名领导班子候选人均全票当选。新任委员平均年龄49.6岁，有博士15人，高级职称29人，处级及以上职务34人，具有民革特色的29人。常务委员平均年龄52岁，博士4人，高级职称8人，处级及以上职务17人。严把党员发展入口关，重点分工领域特色党员发展比例不断提高，党员发展质量明显提升。022年新发展党员120人，其中特色党员83人，占比达到70%；大学以上文化程度111人，占比达到92.5%，硕士学位20人，博士学位5人，高级职称11人，平均年龄37.5岁。截止2022年12月，全省共有各级民革组织185个，共有党员4022人。</t>
  </si>
  <si>
    <t>目标5：宣传贯彻以经济建设为中心的方针，组织、推动民革党员立足本职、深入调研，每月逐批逐次参加帮扶工作，通过乡村振兴，积极开展社会服务工作，积极表达人民群众的诉求。</t>
  </si>
  <si>
    <t>目标5完成情况：持续做好积石山县小关乡唐藏村乡村振兴对口帮扶工作，全年引进项目及各类帮扶资金107.68万元；为庆祝中国共产党第二十次全国代表大会胜利召开，省委会举办“奋进新征程共筑中国梦——庆祝中共二十大胜利召开书画作品展”网络展，展出作品150余幅；主动加强与民革天津市委会的工作衔接，支持天津民革组织和社会力量在我省开展社会服务助力乡村振兴，为东西部协作搭建桥梁；联系民革青岛市委会，争取教育扶贫项目，与青岛高途公益基金联合在积石山县开展捐赠活动。</t>
  </si>
  <si>
    <t>年度绩效指标完成情况</t>
  </si>
  <si>
    <t>一级指标</t>
  </si>
  <si>
    <t>二级指标</t>
  </si>
  <si>
    <t>三级指标</t>
  </si>
  <si>
    <t>年度指标值</t>
  </si>
  <si>
    <t>实际完成值</t>
  </si>
  <si>
    <t>偏差原因分析及改进措施</t>
  </si>
  <si>
    <t>部门管理</t>
  </si>
  <si>
    <t>资金投入</t>
  </si>
  <si>
    <t>基本支出预算执行率</t>
  </si>
  <si>
    <t>=100%</t>
  </si>
  <si>
    <t>项目支出预算执行率</t>
  </si>
  <si>
    <t>偏差原因：因疫情持续影响，培训等支出计划延期。
改进措施：延期培训已安排至2023年初举办,以后年度将严格按照年度工作计划部署各项工作。</t>
  </si>
  <si>
    <t>“三公经费”控制率</t>
  </si>
  <si>
    <t>≤100%</t>
  </si>
  <si>
    <t>已达到年度目标。</t>
  </si>
  <si>
    <t>结转结余变动率</t>
  </si>
  <si>
    <t>偏差原因：年度指标值设置不合理。
改进措施：已在2023年度绩效目标中设置指标值为≤0%。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</si>
  <si>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</si>
  <si>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</si>
  <si>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</si>
  <si>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</si>
  <si>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</si>
  <si>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</si>
  <si>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</si>
  <si>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</si>
  <si>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</si>
  <si>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</si>
  <si>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</si>
  <si>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按实际情况控制</t>
  </si>
  <si>
    <t>偏差原因：年度指标值设置不合理。
改进措施：已在2023年度绩效目标中设置指标值为≤100%。</t>
  </si>
  <si>
    <t>重点工作管理</t>
  </si>
  <si>
    <t>重点工作管理制度健全性</t>
  </si>
  <si>
    <t>履职效果</t>
  </si>
  <si>
    <t>部门履职目标</t>
  </si>
  <si>
    <t>计划组织培训次数</t>
  </si>
  <si>
    <t>≥3次</t>
  </si>
  <si>
    <t>1次</t>
  </si>
  <si>
    <t>偏差原因：因疫情持续影响，培训计划延期。
改进措施：延期培训已计划2023年初举办，以后年度严格按照年度工作计划部署工作。</t>
  </si>
  <si>
    <t>培训参与人数</t>
  </si>
  <si>
    <t>≥200人</t>
  </si>
  <si>
    <t>53人</t>
  </si>
  <si>
    <t>偏差原因：因疫情持续影响，本年度只举办了一期培训班。
改进措施：延期培训已计划2023年初举办，以后年度严格按照年度工作计划部署工作。</t>
  </si>
  <si>
    <t>计划召开会议次数</t>
  </si>
  <si>
    <t>≥4次</t>
  </si>
  <si>
    <t>4次</t>
  </si>
  <si>
    <t/>
  </si>
  <si>
    <t>会议参会人数</t>
  </si>
  <si>
    <t>≥250人</t>
  </si>
  <si>
    <t>300人</t>
  </si>
  <si>
    <t>计划开展调研次数</t>
  </si>
  <si>
    <t>≥6次</t>
  </si>
  <si>
    <t>5次</t>
  </si>
  <si>
    <t>偏差原因：疫情影响减少了调研计划。
改进措施：严格按照年度工作计划开展工作。</t>
  </si>
  <si>
    <t>完成调研成果数量</t>
  </si>
  <si>
    <t>≥4篇</t>
  </si>
  <si>
    <t>4篇</t>
  </si>
  <si>
    <t>全年报送提案数量</t>
  </si>
  <si>
    <t>≥10篇</t>
  </si>
  <si>
    <t>12篇</t>
  </si>
  <si>
    <t>计划开展民主监督工作次数</t>
  </si>
  <si>
    <t>计划到帮扶村开展帮扶次数</t>
  </si>
  <si>
    <t>祖统联谊工作完成率</t>
  </si>
  <si>
    <t>培训考核通过率</t>
  </si>
  <si>
    <t>调研形成成果率</t>
  </si>
  <si>
    <t>≥95%</t>
  </si>
  <si>
    <t>开展培训及时率（%）</t>
  </si>
  <si>
    <t>召开会议及时率（%）</t>
  </si>
  <si>
    <t>开展调研工作及时率（%）</t>
  </si>
  <si>
    <t>开展民主监督工作及时率（%）</t>
  </si>
  <si>
    <t>到帮扶村开展帮扶工作及时率（%）</t>
  </si>
  <si>
    <t>开展祖统联谊工作及时率（%）</t>
  </si>
  <si>
    <t>成本控制率</t>
  </si>
  <si>
    <t>部门效果目标</t>
  </si>
  <si>
    <t>提升参训人员业务能力</t>
  </si>
  <si>
    <t>有效提升</t>
  </si>
  <si>
    <t>会议成果应用率</t>
  </si>
  <si>
    <t>建言献策有效率</t>
  </si>
  <si>
    <t>促进两岸合作交流</t>
  </si>
  <si>
    <t>有效促进</t>
  </si>
  <si>
    <t>社会影响</t>
  </si>
  <si>
    <t>单位获奖情况</t>
  </si>
  <si>
    <t>有</t>
  </si>
  <si>
    <t>违法违纪情况</t>
  </si>
  <si>
    <t>无</t>
  </si>
  <si>
    <t>能力建设</t>
  </si>
  <si>
    <t>长效管理</t>
  </si>
  <si>
    <t>机关长效管理建设完备程度</t>
  </si>
  <si>
    <t>完备</t>
  </si>
  <si>
    <t>人力资源建设</t>
  </si>
  <si>
    <t>人力资源建设情况完备程度</t>
  </si>
  <si>
    <t>档案管理</t>
  </si>
  <si>
    <t>档案管理建设完备程度</t>
  </si>
  <si>
    <t>组织建设</t>
  </si>
  <si>
    <t>组织建设（不涉及）</t>
  </si>
  <si>
    <t>信息化建设</t>
  </si>
  <si>
    <t>财政一体化运行情况</t>
  </si>
  <si>
    <t>正常</t>
  </si>
  <si>
    <t>服务对象满意度</t>
  </si>
  <si>
    <t>参训人员满意度</t>
  </si>
  <si>
    <t>合    计</t>
  </si>
  <si>
    <t>其他需要说明的问题：无。</t>
  </si>
  <si>
    <t>注： 1.部门（部门）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</si>
  <si>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部门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</si>
  <si>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2022年度部门预算支出项目绩效自评结果汇总表</t>
  </si>
  <si>
    <t>序号</t>
  </si>
  <si>
    <t>项目名称</t>
  </si>
  <si>
    <t>主管部门</t>
  </si>
  <si>
    <t>项目资金（万元）</t>
  </si>
  <si>
    <t>自评得分</t>
  </si>
  <si>
    <t>备注</t>
  </si>
  <si>
    <t>全年执行数（B）</t>
  </si>
  <si>
    <t>执行率
（B/A）</t>
  </si>
  <si>
    <t>小计</t>
  </si>
  <si>
    <t>当年财政拨款</t>
  </si>
  <si>
    <t>上年结转资金</t>
  </si>
  <si>
    <t>其他资金</t>
  </si>
  <si>
    <t>主委特别费、培训费、调研费、业务费</t>
  </si>
  <si>
    <t>合计</t>
  </si>
  <si>
    <r>
      <rPr>
        <b/>
        <sz val="20"/>
        <color rgb="FF000000"/>
        <rFont val="宋体"/>
        <charset val="134"/>
      </rPr>
      <t>2022年</t>
    </r>
    <r>
      <rPr>
        <b/>
        <u/>
        <sz val="20"/>
        <color rgb="FF000000"/>
        <rFont val="宋体"/>
        <charset val="134"/>
      </rPr>
      <t xml:space="preserve">  主委特别费、培训费、调研费、业务费  </t>
    </r>
    <r>
      <rPr>
        <b/>
        <sz val="20"/>
        <color rgb="FF000000"/>
        <rFont val="宋体"/>
        <charset val="134"/>
      </rPr>
      <t>部门预算项目支出绩效自评表</t>
    </r>
  </si>
  <si>
    <t>实施部门</t>
  </si>
  <si>
    <t>全年预算数</t>
  </si>
  <si>
    <t>全年执行数</t>
  </si>
  <si>
    <t>执行率</t>
  </si>
  <si>
    <t>年度资金总额</t>
  </si>
  <si>
    <t>其中：当年财政拨款</t>
  </si>
  <si>
    <t xml:space="preserve">      上年结转资金</t>
  </si>
  <si>
    <t xml:space="preserve">  其他资金</t>
  </si>
  <si>
    <t>年度总体目标</t>
  </si>
  <si>
    <t>实际完成情况</t>
  </si>
  <si>
    <t>1.完成民革全省各级组织的组织发展、党员培训、后备干部培养工作。2.贯彻中央精神和省委要求，组织召开政治学习情况，完成重要会议和重大活动的采访报道，民革公众号和民革网站使用量。3.完成脱贫攻坚及其他社会服务工作。4.按照中共甘肃省委安排部署，开展黄河流域生态保护和高质量发展专项民主监督工作。5.贯彻省委省政府及民革中央文件精神，积极开展对台工作，并邀请台湾各界代表团来甘参加交流活动。岀版《台情学习交流资料》。6.深入扎实开展调查研究，提升参政议政水平，完成年度内调研任务。</t>
  </si>
  <si>
    <t>1.举办全省地方及省直属基层组织负责人培训班1次，参加培训人数53人。
2.举办会议4次，包括举办民革甘肃省十二届五次全委（扩大）会议、民革甘肃省第十三次代表大会、“矢志不渝跟党走、携手奋进新时代”政治交接主题教育暨履职能力建设年动员部署会、民革甘肃省参政议政暨专门委员会工作会议；会议参会人数300人。
3.开展脱贫攻坚成果巩固与乡村振兴及其他社会服务工作4次，主要为以下方面：一是持续开展积石山县小关乡唐藏村乡村振兴对口帮扶工作。二是积极开展书画联谊工作，举办“奋进新征程 共筑中国梦——庆祝中共二十大胜利召开书画作品展”网络展，参与各类书画联谊活动。三是全面做好东西部扶贫协作工作。按照省委统战部总体要求，专题研究制定东西部协作工作年度目标任务，并支持各市委会积极开展各类专项工作。
4.省委会对省农业农村厅、兰州市开展黄河流域生态保护和高质量发展战略实施专项民主监督，全年开展现场监督性调研4次，书面调研1次，召开工作对接会2次，座谈会5次，形成专题报告并提出意见建议13条。
5.举办迎新春台胞台属联谊会和“两岸一家亲中秋陇台情”台胞台属联谊会；做好涉台参政议政工作，形成《关于设立甘肃天水为海峡两岸交流基地的建议》得到省政府主要领导批示批办；围绕8月2日美国众议长佩洛西窜访台湾地区的事件，形成《关于综合施策、精准应对、有力有为推进祖国和平统一进程的几点建议》；编印《台情学习交流资料》1期，编报工作信息3篇。
6.开展非法出版物和不良信息排查，对高校、科研院所党员思想状况进行调研；围绕中共甘肃省委政党协商议题和民革中央工作安排开展调研，完成调研报告4篇。</t>
  </si>
  <si>
    <t>绩效指标</t>
  </si>
  <si>
    <t>产出指标</t>
  </si>
  <si>
    <t>数量指标</t>
  </si>
  <si>
    <t>会议参会人数（人）</t>
  </si>
  <si>
    <t>举办会议次数（次）</t>
  </si>
  <si>
    <t>开展调研次数</t>
  </si>
  <si>
    <t>开展民主监督工作次数</t>
  </si>
  <si>
    <t>开展脱贫攻坚成果巩固与乡村振兴及其他社会服务工作次数</t>
  </si>
  <si>
    <t>刊物印刷数（本）</t>
  </si>
  <si>
    <t>≥2000本</t>
  </si>
  <si>
    <t>2400本</t>
  </si>
  <si>
    <t>培训参与人数（人）</t>
  </si>
  <si>
    <t>培训次数（次）</t>
  </si>
  <si>
    <t>质量指标</t>
  </si>
  <si>
    <t>会议出勤率（%）</t>
  </si>
  <si>
    <t>开展民主监督工作有效率</t>
  </si>
  <si>
    <t>开展脱贫攻坚成果巩固与乡村振兴及其他社会服务工作有效率</t>
  </si>
  <si>
    <t>培训合格率（%）</t>
  </si>
  <si>
    <t>印刷品质量合格率（%）</t>
  </si>
  <si>
    <t>时效指标</t>
  </si>
  <si>
    <t>会议召开及时率（%）</t>
  </si>
  <si>
    <t>开展脱贫攻坚成果巩固与乡村振兴及其他社会服务工作及时率（%）</t>
  </si>
  <si>
    <t>培训举办及时率（%）</t>
  </si>
  <si>
    <t>印刷工作完成及时率（%）</t>
  </si>
  <si>
    <t>成本指标</t>
  </si>
  <si>
    <t>社会效益指标</t>
  </si>
  <si>
    <t>可持续影响指标</t>
  </si>
  <si>
    <t>长效管理机制健全性</t>
  </si>
  <si>
    <t>档案管理机制完善性</t>
  </si>
  <si>
    <t>完善</t>
  </si>
  <si>
    <t>相关活动人员到位率</t>
  </si>
  <si>
    <t>≥98%</t>
  </si>
  <si>
    <t>信息共享机制健全性</t>
  </si>
  <si>
    <t>满意度指标</t>
  </si>
  <si>
    <t>服务对象满意度指标</t>
  </si>
  <si>
    <t>总分</t>
  </si>
  <si>
    <t>说明</t>
  </si>
  <si>
    <t>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</si>
  <si>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</si>
  <si>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</si>
  <si>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部门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</si>
</sst>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3">
    <font>
      <sz val="12"/>
      <color theme="1"/>
      <name val="等线"/>
      <charset val="134"/>
      <scheme val="minor"/>
    </font>
    <font>
      <sz val="10"/>
      <color rgb="FF000000"/>
      <name val="宋体"/>
      <charset val="134"/>
    </font>
    <font>
      <b/>
      <sz val="20"/>
      <color rgb="FF000000"/>
      <name val="宋体"/>
      <charset val="134"/>
    </font>
    <font>
      <sz val="11"/>
      <color rgb="FF000000"/>
      <name val="宋体"/>
      <charset val="134"/>
    </font>
    <font>
      <sz val="10"/>
      <color rgb="FF000000"/>
      <name val="黑体"/>
      <charset val="134"/>
    </font>
    <font>
      <b/>
      <sz val="10"/>
      <color rgb="FF000000"/>
      <name val="宋体"/>
      <charset val="134"/>
    </font>
    <font>
      <sz val="12"/>
      <color rgb="FF000000"/>
      <name val="宋体"/>
      <charset val="134"/>
    </font>
    <font>
      <sz val="12"/>
      <color rgb="FF000000"/>
      <name val="黑体"/>
      <charset val="134"/>
    </font>
    <font>
      <b/>
      <sz val="36"/>
      <color rgb="FF000000"/>
      <name val="宋体"/>
      <charset val="134"/>
    </font>
    <font>
      <sz val="28"/>
      <color rgb="FF000000"/>
      <name val="宋体"/>
      <charset val="134"/>
    </font>
    <font>
      <sz val="18"/>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u/>
      <sz val="20"/>
      <color rgb="FF000000"/>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thin">
        <color rgb="FF000000"/>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20" fillId="3" borderId="18" applyNumberFormat="0" applyAlignment="0" applyProtection="0">
      <alignment vertical="center"/>
    </xf>
    <xf numFmtId="0" fontId="21" fillId="4" borderId="19" applyNumberFormat="0" applyAlignment="0" applyProtection="0">
      <alignment vertical="center"/>
    </xf>
    <xf numFmtId="0" fontId="22" fillId="4" borderId="18" applyNumberFormat="0" applyAlignment="0" applyProtection="0">
      <alignment vertical="center"/>
    </xf>
    <xf numFmtId="0" fontId="23" fillId="5" borderId="20" applyNumberFormat="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98">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justify" vertical="center" wrapText="1"/>
    </xf>
    <xf numFmtId="176" fontId="1" fillId="0" borderId="1" xfId="0" applyNumberFormat="1" applyFont="1" applyBorder="1" applyAlignment="1" applyProtection="1">
      <alignment horizontal="center" vertical="center" wrapText="1"/>
    </xf>
    <xf numFmtId="177"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center" vertical="center" textRotation="255" wrapText="1"/>
    </xf>
    <xf numFmtId="9" fontId="1" fillId="0" borderId="1" xfId="0" applyNumberFormat="1"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10" fontId="1" fillId="0" borderId="1" xfId="0" applyNumberFormat="1" applyFont="1" applyBorder="1" applyAlignment="1" applyProtection="1">
      <alignment horizontal="center" vertical="center" wrapText="1"/>
    </xf>
    <xf numFmtId="9" fontId="1" fillId="0" borderId="1" xfId="0" applyNumberFormat="1" applyFont="1" applyBorder="1" applyAlignment="1" applyProtection="1">
      <alignment horizontal="left" vertical="center" wrapText="1"/>
    </xf>
    <xf numFmtId="0" fontId="1" fillId="0" borderId="1" xfId="0" applyFont="1" applyBorder="1" applyAlignment="1" applyProtection="1">
      <alignment horizontal="center" vertical="center"/>
    </xf>
    <xf numFmtId="0" fontId="1" fillId="0" borderId="1" xfId="0" applyFont="1" applyBorder="1" applyProtection="1">
      <alignment vertical="center"/>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0" xfId="0" applyFont="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1" fillId="0" borderId="0" xfId="0" applyFont="1" applyAlignment="1">
      <alignment vertical="center" wrapText="1"/>
    </xf>
    <xf numFmtId="0" fontId="1" fillId="0" borderId="4" xfId="0" applyFont="1" applyBorder="1" applyAlignment="1" applyProtection="1">
      <alignment horizontal="left"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0" borderId="5"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1"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176" fontId="1" fillId="0" borderId="1" xfId="0" applyNumberFormat="1" applyFont="1" applyBorder="1" applyAlignment="1" applyProtection="1">
      <alignment horizontal="center" vertical="center"/>
    </xf>
    <xf numFmtId="0" fontId="3" fillId="0" borderId="0" xfId="0" applyFont="1" applyAlignment="1"/>
    <xf numFmtId="0" fontId="2"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 fillId="0" borderId="1" xfId="0" applyFont="1" applyBorder="1" applyAlignment="1" applyProtection="1">
      <alignment vertical="center" wrapText="1"/>
    </xf>
    <xf numFmtId="10" fontId="1" fillId="0" borderId="2" xfId="0" applyNumberFormat="1" applyFont="1" applyBorder="1" applyAlignment="1" applyProtection="1">
      <alignment horizontal="center" vertical="center" wrapText="1"/>
    </xf>
    <xf numFmtId="10" fontId="1" fillId="0" borderId="4" xfId="0" applyNumberFormat="1"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176" fontId="1" fillId="0" borderId="5" xfId="0" applyNumberFormat="1" applyFont="1" applyBorder="1" applyAlignment="1" applyProtection="1">
      <alignment horizontal="center" vertical="center" wrapText="1"/>
    </xf>
    <xf numFmtId="9" fontId="1" fillId="0" borderId="2" xfId="0" applyNumberFormat="1" applyFont="1" applyBorder="1" applyAlignment="1" applyProtection="1">
      <alignment horizontal="center" vertical="center" wrapText="1"/>
    </xf>
    <xf numFmtId="9" fontId="1" fillId="0" borderId="4" xfId="0" applyNumberFormat="1"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177" fontId="1" fillId="0" borderId="5" xfId="0" applyNumberFormat="1"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1" fillId="0" borderId="11"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2" xfId="0" applyFont="1" applyBorder="1" applyAlignment="1" applyProtection="1">
      <alignment horizontal="left" vertical="center" wrapText="1"/>
    </xf>
    <xf numFmtId="0" fontId="1" fillId="0" borderId="0" xfId="0" applyFont="1" applyAlignment="1">
      <alignment horizontal="center" vertical="center" wrapText="1"/>
    </xf>
    <xf numFmtId="0" fontId="1" fillId="0" borderId="12"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3" fillId="0" borderId="1" xfId="0" applyFont="1" applyBorder="1" applyAlignment="1" applyProtection="1">
      <alignment horizontal="left" vertical="center"/>
    </xf>
    <xf numFmtId="0" fontId="3" fillId="0" borderId="1" xfId="0" applyFont="1" applyBorder="1" applyAlignment="1" applyProtection="1">
      <alignment horizontal="center" vertical="center"/>
    </xf>
    <xf numFmtId="9" fontId="3" fillId="0" borderId="1" xfId="0" applyNumberFormat="1" applyFont="1" applyBorder="1" applyAlignment="1" applyProtection="1">
      <alignment horizontal="center" vertical="center"/>
    </xf>
    <xf numFmtId="0" fontId="1" fillId="0" borderId="2"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 fillId="0" borderId="9" xfId="0" applyFont="1" applyBorder="1" applyAlignment="1" applyProtection="1">
      <alignment horizontal="left" vertical="center" wrapText="1"/>
    </xf>
    <xf numFmtId="9" fontId="1" fillId="0" borderId="5" xfId="0" applyNumberFormat="1" applyFont="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3" xfId="0" applyFont="1" applyFill="1" applyBorder="1" applyAlignment="1" applyProtection="1">
      <alignment vertical="center" wrapText="1"/>
    </xf>
    <xf numFmtId="0" fontId="1" fillId="0" borderId="13" xfId="0" applyFont="1" applyFill="1" applyBorder="1" applyAlignment="1" applyProtection="1">
      <alignment horizontal="center" vertical="center" wrapText="1"/>
    </xf>
    <xf numFmtId="0" fontId="1" fillId="0" borderId="7" xfId="0" applyFont="1" applyFill="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9" fontId="1" fillId="0" borderId="7" xfId="0" applyNumberFormat="1" applyFont="1" applyFill="1" applyBorder="1" applyAlignment="1" applyProtection="1">
      <alignment horizontal="center" vertical="center" wrapText="1"/>
    </xf>
    <xf numFmtId="177" fontId="1" fillId="0" borderId="7" xfId="0" applyNumberFormat="1" applyFont="1" applyFill="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0" fontId="1" fillId="0" borderId="10"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176" fontId="1" fillId="0" borderId="4" xfId="0" applyNumberFormat="1" applyFont="1" applyBorder="1" applyAlignment="1" applyProtection="1">
      <alignment horizontal="center" vertical="center"/>
    </xf>
    <xf numFmtId="9" fontId="1" fillId="0" borderId="1" xfId="0" applyNumberFormat="1" applyFont="1" applyBorder="1" applyAlignment="1" applyProtection="1">
      <alignment vertical="center" wrapText="1"/>
    </xf>
    <xf numFmtId="0" fontId="3" fillId="0" borderId="0" xfId="0" applyFont="1" applyAlignment="1">
      <alignment wrapText="1"/>
    </xf>
    <xf numFmtId="0" fontId="1" fillId="0" borderId="4"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0" borderId="14" xfId="0" applyFont="1" applyBorder="1" applyAlignment="1" applyProtection="1">
      <alignment horizontal="left" vertical="center" wrapText="1"/>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6"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9"/>
  <sheetViews>
    <sheetView workbookViewId="0">
      <selection activeCell="A7" sqref="A7"/>
    </sheetView>
  </sheetViews>
  <sheetFormatPr defaultColWidth="9" defaultRowHeight="14.4" customHeight="1"/>
  <cols>
    <col min="1" max="1" width="181.333333333333" style="20" customWidth="1"/>
    <col min="2" max="40" width="9" style="20"/>
  </cols>
  <sheetData>
    <row r="1" s="20" customFormat="1" ht="149.25" customHeight="1" spans="1:1">
      <c r="A1" s="93" t="s">
        <v>0</v>
      </c>
    </row>
    <row r="2" s="20" customFormat="1" ht="51" customHeight="1" spans="1:1">
      <c r="A2" s="94"/>
    </row>
    <row r="3" s="20" customFormat="1" ht="51" customHeight="1" spans="1:1">
      <c r="A3" s="94"/>
    </row>
    <row r="4" s="20" customFormat="1" ht="51" customHeight="1" spans="1:1">
      <c r="A4" s="95" t="s">
        <v>1</v>
      </c>
    </row>
    <row r="5" s="20" customFormat="1" ht="51" customHeight="1" spans="1:1">
      <c r="A5" s="95" t="s">
        <v>2</v>
      </c>
    </row>
    <row r="6" s="20" customFormat="1" ht="51" customHeight="1" spans="1:1">
      <c r="A6" s="96" t="s">
        <v>3</v>
      </c>
    </row>
    <row r="7" s="91" customFormat="1" ht="27" customHeight="1" spans="1:1">
      <c r="A7" s="97"/>
    </row>
    <row r="8" s="91" customFormat="1" ht="27" customHeight="1"/>
    <row r="9" s="91" customFormat="1" ht="27" customHeight="1"/>
  </sheetData>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A15"/>
  <sheetViews>
    <sheetView workbookViewId="0">
      <selection activeCell="A1" sqref="A1"/>
    </sheetView>
  </sheetViews>
  <sheetFormatPr defaultColWidth="9" defaultRowHeight="14.4" customHeight="1"/>
  <cols>
    <col min="1" max="1" width="81.6666666666667" style="20" customWidth="1"/>
    <col min="2" max="40" width="9" style="20"/>
  </cols>
  <sheetData>
    <row r="2" s="20" customFormat="1" ht="40.5" customHeight="1" spans="1:1">
      <c r="A2" s="26" t="s">
        <v>4</v>
      </c>
    </row>
    <row r="3" s="20" customFormat="1" ht="19.5" customHeight="1"/>
    <row r="4" s="91" customFormat="1" ht="30.75" customHeight="1" spans="1:1">
      <c r="A4" s="92" t="s">
        <v>5</v>
      </c>
    </row>
    <row r="5" s="91" customFormat="1" ht="30.75" customHeight="1" spans="1:1">
      <c r="A5" s="92" t="s">
        <v>6</v>
      </c>
    </row>
    <row r="6" s="91" customFormat="1" ht="30.75" customHeight="1" spans="1:1">
      <c r="A6" s="92" t="s">
        <v>7</v>
      </c>
    </row>
    <row r="7" s="91" customFormat="1" ht="30.75" customHeight="1" spans="1:1">
      <c r="A7" s="91" t="s">
        <v>8</v>
      </c>
    </row>
    <row r="8" s="91" customFormat="1" customHeight="1" spans="1:1">
      <c r="A8" s="20"/>
    </row>
    <row r="9" s="91" customFormat="1" customHeight="1" spans="1:1">
      <c r="A9" s="20"/>
    </row>
    <row r="10" s="91" customFormat="1" customHeight="1" spans="1:1">
      <c r="A10" s="20"/>
    </row>
    <row r="11" s="91" customFormat="1" customHeight="1" spans="1:1">
      <c r="A11" s="20"/>
    </row>
    <row r="12" s="91" customFormat="1" customHeight="1" spans="1:1">
      <c r="A12" s="20"/>
    </row>
    <row r="13" s="91" customFormat="1" customHeight="1" spans="1:1">
      <c r="A13" s="20"/>
    </row>
    <row r="14" s="91" customFormat="1" customHeight="1" spans="1:1">
      <c r="A14" s="20"/>
    </row>
    <row r="15" s="91" customFormat="1" customHeight="1" spans="1:1">
      <c r="A15" s="20"/>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
  <sheetViews>
    <sheetView topLeftCell="A10" workbookViewId="0">
      <selection activeCell="H45" sqref="H45"/>
    </sheetView>
  </sheetViews>
  <sheetFormatPr defaultColWidth="11" defaultRowHeight="20" customHeight="1"/>
  <cols>
    <col min="1" max="1" width="13" style="37" customWidth="1"/>
    <col min="2" max="2" width="18.3333333333333" style="37" customWidth="1"/>
    <col min="3" max="3" width="19.3333333333333" style="37" customWidth="1"/>
    <col min="4" max="4" width="27.3333333333333" style="37" customWidth="1"/>
    <col min="5" max="5" width="19" style="37" customWidth="1"/>
    <col min="6" max="6" width="14.1666666666667" style="37" customWidth="1"/>
    <col min="7" max="7" width="13.1666666666667" style="37" customWidth="1"/>
    <col min="8" max="8" width="11.8333333333333" style="37" customWidth="1"/>
    <col min="9" max="9" width="29.1666666666667" style="37" customWidth="1"/>
    <col min="10" max="10" width="13.6666666666667" style="37" customWidth="1"/>
    <col min="11" max="40" width="11" style="37"/>
  </cols>
  <sheetData>
    <row r="1" s="37" customFormat="1" ht="54" customHeight="1" spans="1:9">
      <c r="A1" s="38" t="s">
        <v>9</v>
      </c>
      <c r="B1" s="38"/>
      <c r="C1" s="38"/>
      <c r="D1" s="38"/>
      <c r="E1" s="38"/>
      <c r="F1" s="38"/>
      <c r="G1" s="38"/>
      <c r="H1" s="38"/>
      <c r="I1" s="38"/>
    </row>
    <row r="2" s="37" customFormat="1" customHeight="1" spans="1:9">
      <c r="A2" s="39" t="s">
        <v>10</v>
      </c>
      <c r="B2" s="40" t="s">
        <v>11</v>
      </c>
      <c r="C2" s="41"/>
      <c r="D2" s="41"/>
      <c r="E2" s="41"/>
      <c r="F2" s="41"/>
      <c r="G2" s="41"/>
      <c r="H2" s="41"/>
      <c r="I2" s="83"/>
    </row>
    <row r="3" s="37" customFormat="1" customHeight="1" spans="1:9">
      <c r="A3" s="42" t="s">
        <v>12</v>
      </c>
      <c r="B3" s="28"/>
      <c r="C3" s="28" t="s">
        <v>13</v>
      </c>
      <c r="D3" s="43" t="s">
        <v>14</v>
      </c>
      <c r="E3" s="44" t="s">
        <v>15</v>
      </c>
      <c r="F3" s="45" t="s">
        <v>16</v>
      </c>
      <c r="G3" s="46"/>
      <c r="H3" s="29" t="s">
        <v>17</v>
      </c>
      <c r="I3" s="84" t="s">
        <v>18</v>
      </c>
    </row>
    <row r="4" s="37" customFormat="1" customHeight="1" spans="1:9">
      <c r="A4" s="47"/>
      <c r="B4" s="48" t="s">
        <v>19</v>
      </c>
      <c r="C4" s="3">
        <f>5984500/10000</f>
        <v>598.45</v>
      </c>
      <c r="D4" s="5">
        <f>7129619.35/10000</f>
        <v>712.961935</v>
      </c>
      <c r="E4" s="5">
        <v>685.4</v>
      </c>
      <c r="F4" s="49">
        <f>E4/D4</f>
        <v>0.961341645820124</v>
      </c>
      <c r="G4" s="50"/>
      <c r="H4" s="15">
        <v>10</v>
      </c>
      <c r="I4" s="85">
        <f>H4*F4</f>
        <v>9.61341645820124</v>
      </c>
    </row>
    <row r="5" s="37" customFormat="1" customHeight="1" spans="1:9">
      <c r="A5" s="47"/>
      <c r="B5" s="7" t="s">
        <v>20</v>
      </c>
      <c r="C5" s="51">
        <f>5084500/10000</f>
        <v>508.45</v>
      </c>
      <c r="D5" s="52">
        <v>586.95</v>
      </c>
      <c r="E5" s="51">
        <v>586.95</v>
      </c>
      <c r="F5" s="53">
        <f>E5/D5</f>
        <v>1</v>
      </c>
      <c r="G5" s="54"/>
      <c r="H5" s="15" t="s">
        <v>21</v>
      </c>
      <c r="I5" s="15" t="s">
        <v>21</v>
      </c>
    </row>
    <row r="6" s="37" customFormat="1" customHeight="1" spans="1:9">
      <c r="A6" s="55"/>
      <c r="B6" s="7" t="s">
        <v>22</v>
      </c>
      <c r="C6" s="56">
        <f>900000/10000</f>
        <v>90</v>
      </c>
      <c r="D6" s="52">
        <f>(984519.3+275651.5)/10000</f>
        <v>126.01708</v>
      </c>
      <c r="E6" s="51">
        <v>98.45</v>
      </c>
      <c r="F6" s="49">
        <f>E6/D6</f>
        <v>0.781243304479044</v>
      </c>
      <c r="G6" s="50"/>
      <c r="H6" s="15" t="s">
        <v>21</v>
      </c>
      <c r="I6" s="15" t="s">
        <v>21</v>
      </c>
    </row>
    <row r="7" s="37" customFormat="1" customHeight="1" spans="1:9">
      <c r="A7" s="28" t="s">
        <v>23</v>
      </c>
      <c r="B7" s="42" t="s">
        <v>24</v>
      </c>
      <c r="C7" s="42"/>
      <c r="D7" s="42"/>
      <c r="E7" s="28" t="s">
        <v>25</v>
      </c>
      <c r="F7" s="28"/>
      <c r="G7" s="28"/>
      <c r="H7" s="28"/>
      <c r="I7" s="28"/>
    </row>
    <row r="8" s="37" customFormat="1" ht="132" customHeight="1" spans="1:9">
      <c r="A8" s="45"/>
      <c r="B8" s="57" t="s">
        <v>26</v>
      </c>
      <c r="C8" s="57"/>
      <c r="D8" s="57"/>
      <c r="E8" s="57" t="s">
        <v>27</v>
      </c>
      <c r="F8" s="57"/>
      <c r="G8" s="57"/>
      <c r="H8" s="57"/>
      <c r="I8" s="57"/>
    </row>
    <row r="9" s="37" customFormat="1" ht="97" customHeight="1" spans="1:9">
      <c r="A9" s="45"/>
      <c r="B9" s="57" t="s">
        <v>28</v>
      </c>
      <c r="C9" s="57"/>
      <c r="D9" s="57"/>
      <c r="E9" s="57" t="s">
        <v>29</v>
      </c>
      <c r="F9" s="57"/>
      <c r="G9" s="57"/>
      <c r="H9" s="57"/>
      <c r="I9" s="57"/>
    </row>
    <row r="10" s="37" customFormat="1" ht="115" customHeight="1" spans="1:9">
      <c r="A10" s="45"/>
      <c r="B10" s="57" t="s">
        <v>30</v>
      </c>
      <c r="C10" s="57"/>
      <c r="D10" s="57"/>
      <c r="E10" s="57" t="s">
        <v>31</v>
      </c>
      <c r="F10" s="57"/>
      <c r="G10" s="57"/>
      <c r="H10" s="57"/>
      <c r="I10" s="57"/>
    </row>
    <row r="11" s="37" customFormat="1" ht="155" customHeight="1" spans="1:9">
      <c r="A11" s="45"/>
      <c r="B11" s="57" t="s">
        <v>32</v>
      </c>
      <c r="C11" s="57"/>
      <c r="D11" s="57"/>
      <c r="E11" s="57" t="s">
        <v>33</v>
      </c>
      <c r="F11" s="57"/>
      <c r="G11" s="57"/>
      <c r="H11" s="57"/>
      <c r="I11" s="57"/>
    </row>
    <row r="12" s="37" customFormat="1" ht="78" customHeight="1" spans="1:9">
      <c r="A12" s="45"/>
      <c r="B12" s="57" t="s">
        <v>34</v>
      </c>
      <c r="C12" s="57"/>
      <c r="D12" s="57"/>
      <c r="E12" s="57" t="s">
        <v>35</v>
      </c>
      <c r="F12" s="57"/>
      <c r="G12" s="57"/>
      <c r="H12" s="57"/>
      <c r="I12" s="57"/>
    </row>
    <row r="13" s="37" customFormat="1" customHeight="1" spans="1:9">
      <c r="A13" s="3" t="s">
        <v>36</v>
      </c>
      <c r="B13" s="43" t="s">
        <v>37</v>
      </c>
      <c r="C13" s="44" t="s">
        <v>38</v>
      </c>
      <c r="D13" s="44" t="s">
        <v>39</v>
      </c>
      <c r="E13" s="28" t="s">
        <v>40</v>
      </c>
      <c r="F13" s="28" t="s">
        <v>41</v>
      </c>
      <c r="G13" s="28" t="s">
        <v>17</v>
      </c>
      <c r="H13" s="28" t="s">
        <v>18</v>
      </c>
      <c r="I13" s="28" t="s">
        <v>42</v>
      </c>
    </row>
    <row r="14" s="37" customFormat="1" customHeight="1" spans="1:9">
      <c r="A14" s="3"/>
      <c r="B14" s="58" t="s">
        <v>43</v>
      </c>
      <c r="C14" s="59" t="s">
        <v>44</v>
      </c>
      <c r="D14" s="60" t="s">
        <v>45</v>
      </c>
      <c r="E14" s="9" t="s">
        <v>46</v>
      </c>
      <c r="F14" s="9">
        <f>F5</f>
        <v>1</v>
      </c>
      <c r="G14" s="5">
        <v>2.7</v>
      </c>
      <c r="H14" s="5">
        <v>2.7</v>
      </c>
      <c r="I14" s="86"/>
    </row>
    <row r="15" s="37" customFormat="1" ht="84" customHeight="1" spans="1:9">
      <c r="A15" s="3"/>
      <c r="B15" s="61"/>
      <c r="C15" s="62"/>
      <c r="D15" s="60" t="s">
        <v>47</v>
      </c>
      <c r="E15" s="9" t="s">
        <v>46</v>
      </c>
      <c r="F15" s="13">
        <f>F6</f>
        <v>0.781243304479044</v>
      </c>
      <c r="G15" s="5">
        <v>2.7</v>
      </c>
      <c r="H15" s="5">
        <v>2.11</v>
      </c>
      <c r="I15" s="86" t="s">
        <v>48</v>
      </c>
    </row>
    <row r="16" s="37" customFormat="1" customHeight="1" spans="1:9">
      <c r="A16" s="3"/>
      <c r="B16" s="61"/>
      <c r="C16" s="62"/>
      <c r="D16" s="60" t="s">
        <v>49</v>
      </c>
      <c r="E16" s="9" t="s">
        <v>50</v>
      </c>
      <c r="F16" s="13">
        <f>52011.15/120000</f>
        <v>0.43342625</v>
      </c>
      <c r="G16" s="5">
        <v>2.7</v>
      </c>
      <c r="H16" s="5">
        <v>1.17</v>
      </c>
      <c r="I16" s="48" t="s">
        <v>51</v>
      </c>
    </row>
    <row r="17" s="37" customFormat="1" ht="63" customHeight="1" spans="1:10">
      <c r="A17" s="3"/>
      <c r="B17" s="61"/>
      <c r="C17" s="63"/>
      <c r="D17" s="60" t="s">
        <v>52</v>
      </c>
      <c r="E17" s="9" t="s">
        <v>50</v>
      </c>
      <c r="F17" s="13">
        <f>(275651.5-507346.97)/507346.97</f>
        <v>-0.456680504073967</v>
      </c>
      <c r="G17" s="5">
        <v>2.7</v>
      </c>
      <c r="H17" s="6">
        <v>0</v>
      </c>
      <c r="I17" s="86" t="s">
        <v>53</v>
      </c>
      <c r="J17" s="87"/>
    </row>
    <row r="18" s="37" customFormat="1" customHeight="1" spans="1:9">
      <c r="A18" s="3"/>
      <c r="B18" s="61"/>
      <c r="C18" s="59" t="s">
        <v>54</v>
      </c>
      <c r="D18" s="60" t="s">
        <v>55</v>
      </c>
      <c r="E18" s="3" t="s">
        <v>56</v>
      </c>
      <c r="F18" s="9">
        <v>1</v>
      </c>
      <c r="G18" s="5">
        <v>2.7</v>
      </c>
      <c r="H18" s="5">
        <v>2.7</v>
      </c>
      <c r="I18" s="48"/>
    </row>
    <row r="19" s="37" customFormat="1" customHeight="1" spans="1:9">
      <c r="A19" s="3"/>
      <c r="B19" s="61"/>
      <c r="C19" s="63"/>
      <c r="D19" s="60" t="s">
        <v>57</v>
      </c>
      <c r="E19" s="3" t="s">
        <v>58</v>
      </c>
      <c r="F19" s="9">
        <v>1</v>
      </c>
      <c r="G19" s="5">
        <v>2.7</v>
      </c>
      <c r="H19" s="5">
        <v>2.7</v>
      </c>
      <c r="I19" s="48"/>
    </row>
    <row r="20" s="37" customFormat="1" customHeight="1" spans="1:9">
      <c r="A20" s="3"/>
      <c r="B20" s="61"/>
      <c r="C20" s="40" t="s">
        <v>59</v>
      </c>
      <c r="D20" s="60" t="s">
        <v>60</v>
      </c>
      <c r="E20" s="3" t="s">
        <v>58</v>
      </c>
      <c r="F20" s="9">
        <v>1</v>
      </c>
      <c r="G20" s="5">
        <v>2.7</v>
      </c>
      <c r="H20" s="5">
        <v>2.7</v>
      </c>
      <c r="I20" s="48"/>
    </row>
    <row r="21" s="37" customFormat="1" customHeight="1" spans="1:9">
      <c r="A21" s="3"/>
      <c r="B21" s="61"/>
      <c r="C21" s="40" t="s">
        <v>61</v>
      </c>
      <c r="D21" s="60" t="s">
        <v>62</v>
      </c>
      <c r="E21" s="3" t="s">
        <v>58</v>
      </c>
      <c r="F21" s="9">
        <v>1</v>
      </c>
      <c r="G21" s="5">
        <v>2.7</v>
      </c>
      <c r="H21" s="5">
        <v>2.7</v>
      </c>
      <c r="I21" s="48"/>
    </row>
    <row r="22" s="37" customFormat="1" ht="63" customHeight="1" spans="1:9">
      <c r="A22" s="3"/>
      <c r="B22" s="61"/>
      <c r="C22" s="40" t="s">
        <v>63</v>
      </c>
      <c r="D22" s="60" t="s">
        <v>64</v>
      </c>
      <c r="E22" s="9" t="s">
        <v>65</v>
      </c>
      <c r="F22" s="13">
        <f>26/30</f>
        <v>0.866666666666667</v>
      </c>
      <c r="G22" s="5">
        <v>2.7</v>
      </c>
      <c r="H22" s="5">
        <v>2.34</v>
      </c>
      <c r="I22" s="86" t="s">
        <v>66</v>
      </c>
    </row>
    <row r="23" s="37" customFormat="1" customHeight="1" spans="1:9">
      <c r="A23" s="3"/>
      <c r="B23" s="64"/>
      <c r="C23" s="40" t="s">
        <v>67</v>
      </c>
      <c r="D23" s="60" t="s">
        <v>68</v>
      </c>
      <c r="E23" s="3" t="s">
        <v>56</v>
      </c>
      <c r="F23" s="9">
        <v>1</v>
      </c>
      <c r="G23" s="5">
        <v>2.7</v>
      </c>
      <c r="H23" s="5">
        <v>2.7</v>
      </c>
      <c r="I23" s="48"/>
    </row>
    <row r="24" s="37" customFormat="1" ht="74" customHeight="1" spans="1:9">
      <c r="A24" s="3"/>
      <c r="B24" s="58" t="s">
        <v>69</v>
      </c>
      <c r="C24" s="59" t="s">
        <v>70</v>
      </c>
      <c r="D24" s="60" t="s">
        <v>71</v>
      </c>
      <c r="E24" s="3" t="s">
        <v>72</v>
      </c>
      <c r="F24" s="3" t="s">
        <v>73</v>
      </c>
      <c r="G24" s="5">
        <v>4.5</v>
      </c>
      <c r="H24" s="36">
        <v>1.5</v>
      </c>
      <c r="I24" s="7" t="s">
        <v>74</v>
      </c>
    </row>
    <row r="25" s="37" customFormat="1" ht="76" customHeight="1" spans="1:9">
      <c r="A25" s="3"/>
      <c r="B25" s="61"/>
      <c r="C25" s="62"/>
      <c r="D25" s="60" t="s">
        <v>75</v>
      </c>
      <c r="E25" s="3" t="s">
        <v>76</v>
      </c>
      <c r="F25" s="3" t="s">
        <v>77</v>
      </c>
      <c r="G25" s="5" t="s">
        <v>21</v>
      </c>
      <c r="H25" s="5" t="s">
        <v>21</v>
      </c>
      <c r="I25" s="7" t="s">
        <v>78</v>
      </c>
    </row>
    <row r="26" s="37" customFormat="1" customHeight="1" spans="1:9">
      <c r="A26" s="3"/>
      <c r="B26" s="61"/>
      <c r="C26" s="62"/>
      <c r="D26" s="60" t="s">
        <v>79</v>
      </c>
      <c r="E26" s="3" t="s">
        <v>80</v>
      </c>
      <c r="F26" s="3" t="s">
        <v>81</v>
      </c>
      <c r="G26" s="5">
        <v>4.5</v>
      </c>
      <c r="H26" s="36">
        <v>4.5</v>
      </c>
      <c r="I26" s="7" t="s">
        <v>82</v>
      </c>
    </row>
    <row r="27" s="37" customFormat="1" ht="23" customHeight="1" spans="1:9">
      <c r="A27" s="3"/>
      <c r="B27" s="61"/>
      <c r="C27" s="62"/>
      <c r="D27" s="60" t="s">
        <v>83</v>
      </c>
      <c r="E27" s="3" t="s">
        <v>84</v>
      </c>
      <c r="F27" s="3" t="s">
        <v>85</v>
      </c>
      <c r="G27" s="5" t="s">
        <v>21</v>
      </c>
      <c r="H27" s="5" t="s">
        <v>21</v>
      </c>
      <c r="I27" s="7"/>
    </row>
    <row r="28" s="37" customFormat="1" ht="61" customHeight="1" spans="1:9">
      <c r="A28" s="3"/>
      <c r="B28" s="61"/>
      <c r="C28" s="62"/>
      <c r="D28" s="60" t="s">
        <v>86</v>
      </c>
      <c r="E28" s="3" t="s">
        <v>87</v>
      </c>
      <c r="F28" s="3" t="s">
        <v>88</v>
      </c>
      <c r="G28" s="5">
        <v>4.5</v>
      </c>
      <c r="H28" s="36">
        <v>3.75</v>
      </c>
      <c r="I28" s="7" t="s">
        <v>89</v>
      </c>
    </row>
    <row r="29" s="37" customFormat="1" customHeight="1" spans="1:9">
      <c r="A29" s="3"/>
      <c r="B29" s="61"/>
      <c r="C29" s="62"/>
      <c r="D29" s="60" t="s">
        <v>90</v>
      </c>
      <c r="E29" s="5" t="s">
        <v>91</v>
      </c>
      <c r="F29" s="36" t="s">
        <v>92</v>
      </c>
      <c r="G29" s="5" t="s">
        <v>21</v>
      </c>
      <c r="H29" s="5" t="s">
        <v>21</v>
      </c>
      <c r="I29" s="3"/>
    </row>
    <row r="30" s="37" customFormat="1" customHeight="1" spans="1:9">
      <c r="A30" s="3"/>
      <c r="B30" s="61"/>
      <c r="C30" s="62"/>
      <c r="D30" s="60" t="s">
        <v>93</v>
      </c>
      <c r="E30" s="5" t="s">
        <v>94</v>
      </c>
      <c r="F30" s="36" t="s">
        <v>95</v>
      </c>
      <c r="G30" s="5" t="s">
        <v>21</v>
      </c>
      <c r="H30" s="5" t="s">
        <v>21</v>
      </c>
      <c r="I30" s="3"/>
    </row>
    <row r="31" s="37" customFormat="1" customHeight="1" spans="1:9">
      <c r="A31" s="3"/>
      <c r="B31" s="61"/>
      <c r="C31" s="62"/>
      <c r="D31" s="60" t="s">
        <v>96</v>
      </c>
      <c r="E31" s="3" t="s">
        <v>80</v>
      </c>
      <c r="F31" s="3" t="s">
        <v>81</v>
      </c>
      <c r="G31" s="5">
        <v>4.5</v>
      </c>
      <c r="H31" s="36">
        <v>4.5</v>
      </c>
      <c r="I31" s="3" t="s">
        <v>82</v>
      </c>
    </row>
    <row r="32" s="37" customFormat="1" customHeight="1" spans="1:9">
      <c r="A32" s="3"/>
      <c r="B32" s="61"/>
      <c r="C32" s="62"/>
      <c r="D32" s="60" t="s">
        <v>97</v>
      </c>
      <c r="E32" s="3" t="s">
        <v>80</v>
      </c>
      <c r="F32" s="3" t="s">
        <v>81</v>
      </c>
      <c r="G32" s="5">
        <v>4.5</v>
      </c>
      <c r="H32" s="36">
        <v>4.5</v>
      </c>
      <c r="I32" s="3" t="s">
        <v>82</v>
      </c>
    </row>
    <row r="33" s="37" customFormat="1" customHeight="1" spans="1:9">
      <c r="A33" s="3"/>
      <c r="B33" s="61"/>
      <c r="C33" s="62"/>
      <c r="D33" s="60" t="s">
        <v>98</v>
      </c>
      <c r="E33" s="9">
        <v>1</v>
      </c>
      <c r="F33" s="9">
        <v>1</v>
      </c>
      <c r="G33" s="5" t="s">
        <v>21</v>
      </c>
      <c r="H33" s="5" t="s">
        <v>21</v>
      </c>
      <c r="I33" s="3"/>
    </row>
    <row r="34" s="37" customFormat="1" customHeight="1" spans="1:9">
      <c r="A34" s="3"/>
      <c r="B34" s="61"/>
      <c r="C34" s="62"/>
      <c r="D34" s="60" t="s">
        <v>99</v>
      </c>
      <c r="E34" s="9">
        <v>1</v>
      </c>
      <c r="F34" s="9">
        <v>1</v>
      </c>
      <c r="G34" s="5" t="s">
        <v>21</v>
      </c>
      <c r="H34" s="5" t="s">
        <v>21</v>
      </c>
      <c r="I34" s="3"/>
    </row>
    <row r="35" s="37" customFormat="1" customHeight="1" spans="1:9">
      <c r="A35" s="3"/>
      <c r="B35" s="61"/>
      <c r="C35" s="62"/>
      <c r="D35" s="65" t="s">
        <v>100</v>
      </c>
      <c r="E35" s="66" t="s">
        <v>101</v>
      </c>
      <c r="F35" s="67">
        <v>0.98</v>
      </c>
      <c r="G35" s="5" t="s">
        <v>21</v>
      </c>
      <c r="H35" s="5" t="s">
        <v>21</v>
      </c>
      <c r="I35" s="3"/>
    </row>
    <row r="36" s="37" customFormat="1" customHeight="1" spans="1:9">
      <c r="A36" s="3"/>
      <c r="B36" s="61"/>
      <c r="C36" s="62"/>
      <c r="D36" s="68" t="s">
        <v>102</v>
      </c>
      <c r="E36" s="10" t="s">
        <v>101</v>
      </c>
      <c r="F36" s="9">
        <v>1</v>
      </c>
      <c r="G36" s="5" t="s">
        <v>21</v>
      </c>
      <c r="H36" s="5" t="s">
        <v>21</v>
      </c>
      <c r="I36" s="3"/>
    </row>
    <row r="37" s="37" customFormat="1" customHeight="1" spans="1:9">
      <c r="A37" s="3"/>
      <c r="B37" s="61"/>
      <c r="C37" s="62"/>
      <c r="D37" s="68" t="s">
        <v>103</v>
      </c>
      <c r="E37" s="10" t="s">
        <v>101</v>
      </c>
      <c r="F37" s="9">
        <v>1</v>
      </c>
      <c r="G37" s="5" t="s">
        <v>21</v>
      </c>
      <c r="H37" s="5" t="s">
        <v>21</v>
      </c>
      <c r="I37" s="3"/>
    </row>
    <row r="38" s="37" customFormat="1" customHeight="1" spans="1:9">
      <c r="A38" s="3"/>
      <c r="B38" s="61"/>
      <c r="C38" s="62"/>
      <c r="D38" s="69" t="s">
        <v>104</v>
      </c>
      <c r="E38" s="10" t="s">
        <v>101</v>
      </c>
      <c r="F38" s="9">
        <v>1</v>
      </c>
      <c r="G38" s="5" t="s">
        <v>21</v>
      </c>
      <c r="H38" s="5" t="s">
        <v>21</v>
      </c>
      <c r="I38" s="3"/>
    </row>
    <row r="39" s="37" customFormat="1" customHeight="1" spans="1:9">
      <c r="A39" s="3"/>
      <c r="B39" s="61"/>
      <c r="C39" s="62"/>
      <c r="D39" s="69" t="s">
        <v>105</v>
      </c>
      <c r="E39" s="10" t="s">
        <v>101</v>
      </c>
      <c r="F39" s="9">
        <v>1</v>
      </c>
      <c r="G39" s="5" t="s">
        <v>21</v>
      </c>
      <c r="H39" s="5" t="s">
        <v>21</v>
      </c>
      <c r="I39" s="3"/>
    </row>
    <row r="40" s="37" customFormat="1" customHeight="1" spans="1:9">
      <c r="A40" s="3"/>
      <c r="B40" s="61"/>
      <c r="C40" s="62"/>
      <c r="D40" s="69" t="s">
        <v>106</v>
      </c>
      <c r="E40" s="10" t="s">
        <v>101</v>
      </c>
      <c r="F40" s="9">
        <v>1</v>
      </c>
      <c r="G40" s="5" t="s">
        <v>21</v>
      </c>
      <c r="H40" s="5" t="s">
        <v>21</v>
      </c>
      <c r="I40" s="3"/>
    </row>
    <row r="41" s="37" customFormat="1" customHeight="1" spans="1:9">
      <c r="A41" s="3"/>
      <c r="B41" s="61"/>
      <c r="C41" s="62"/>
      <c r="D41" s="69" t="s">
        <v>107</v>
      </c>
      <c r="E41" s="10" t="s">
        <v>101</v>
      </c>
      <c r="F41" s="9">
        <v>1</v>
      </c>
      <c r="G41" s="5" t="s">
        <v>21</v>
      </c>
      <c r="H41" s="5" t="s">
        <v>21</v>
      </c>
      <c r="I41" s="3"/>
    </row>
    <row r="42" s="37" customFormat="1" customHeight="1" spans="1:9">
      <c r="A42" s="3"/>
      <c r="B42" s="61"/>
      <c r="C42" s="63"/>
      <c r="D42" s="17" t="s">
        <v>108</v>
      </c>
      <c r="E42" s="15" t="s">
        <v>50</v>
      </c>
      <c r="F42" s="13">
        <f>F4</f>
        <v>0.961341645820124</v>
      </c>
      <c r="G42" s="5" t="s">
        <v>21</v>
      </c>
      <c r="H42" s="5" t="s">
        <v>21</v>
      </c>
      <c r="I42" s="3"/>
    </row>
    <row r="43" s="37" customFormat="1" customHeight="1" spans="1:9">
      <c r="A43" s="3"/>
      <c r="B43" s="61"/>
      <c r="C43" s="3" t="s">
        <v>109</v>
      </c>
      <c r="D43" s="70" t="s">
        <v>110</v>
      </c>
      <c r="E43" s="15" t="s">
        <v>111</v>
      </c>
      <c r="F43" s="9">
        <v>1</v>
      </c>
      <c r="G43" s="5">
        <v>5.6</v>
      </c>
      <c r="H43" s="5">
        <v>5.6</v>
      </c>
      <c r="I43" s="3" t="s">
        <v>82</v>
      </c>
    </row>
    <row r="44" s="37" customFormat="1" customHeight="1" spans="1:9">
      <c r="A44" s="3"/>
      <c r="B44" s="61"/>
      <c r="C44" s="3"/>
      <c r="D44" s="70" t="s">
        <v>112</v>
      </c>
      <c r="E44" s="15" t="s">
        <v>101</v>
      </c>
      <c r="F44" s="9">
        <v>0.95</v>
      </c>
      <c r="G44" s="5">
        <v>5.6</v>
      </c>
      <c r="H44" s="5">
        <v>5.6</v>
      </c>
      <c r="I44" s="3"/>
    </row>
    <row r="45" s="37" customFormat="1" customHeight="1" spans="1:9">
      <c r="A45" s="3"/>
      <c r="B45" s="61"/>
      <c r="C45" s="3"/>
      <c r="D45" s="70" t="s">
        <v>113</v>
      </c>
      <c r="E45" s="3" t="s">
        <v>101</v>
      </c>
      <c r="F45" s="9">
        <v>0.95</v>
      </c>
      <c r="G45" s="5">
        <v>5.7</v>
      </c>
      <c r="H45" s="5">
        <v>5.7</v>
      </c>
      <c r="I45" s="3"/>
    </row>
    <row r="46" s="37" customFormat="1" customHeight="1" spans="1:9">
      <c r="A46" s="3"/>
      <c r="B46" s="61"/>
      <c r="C46" s="3"/>
      <c r="D46" s="70" t="s">
        <v>114</v>
      </c>
      <c r="E46" s="15" t="s">
        <v>115</v>
      </c>
      <c r="F46" s="9">
        <v>1</v>
      </c>
      <c r="G46" s="5">
        <v>5.6</v>
      </c>
      <c r="H46" s="5">
        <v>5.6</v>
      </c>
      <c r="I46" s="3"/>
    </row>
    <row r="47" s="37" customFormat="1" customHeight="1" spans="1:9">
      <c r="A47" s="3"/>
      <c r="B47" s="61"/>
      <c r="C47" s="59" t="s">
        <v>116</v>
      </c>
      <c r="D47" s="7" t="s">
        <v>117</v>
      </c>
      <c r="E47" s="3" t="s">
        <v>118</v>
      </c>
      <c r="F47" s="9">
        <v>1</v>
      </c>
      <c r="G47" s="5">
        <v>2.5</v>
      </c>
      <c r="H47" s="5">
        <v>2.5</v>
      </c>
      <c r="I47" s="3"/>
    </row>
    <row r="48" s="37" customFormat="1" customHeight="1" spans="1:9">
      <c r="A48" s="3"/>
      <c r="B48" s="61"/>
      <c r="C48" s="62"/>
      <c r="D48" s="7" t="s">
        <v>119</v>
      </c>
      <c r="E48" s="3" t="s">
        <v>120</v>
      </c>
      <c r="F48" s="9">
        <v>1</v>
      </c>
      <c r="G48" s="5">
        <v>2</v>
      </c>
      <c r="H48" s="5">
        <v>2</v>
      </c>
      <c r="I48" s="3"/>
    </row>
    <row r="49" s="37" customFormat="1" customHeight="1" spans="1:9">
      <c r="A49" s="3"/>
      <c r="B49" s="58" t="s">
        <v>121</v>
      </c>
      <c r="C49" s="40" t="s">
        <v>122</v>
      </c>
      <c r="D49" s="60" t="s">
        <v>123</v>
      </c>
      <c r="E49" s="3" t="s">
        <v>124</v>
      </c>
      <c r="F49" s="9">
        <v>1</v>
      </c>
      <c r="G49" s="6">
        <v>3</v>
      </c>
      <c r="H49" s="6">
        <v>3</v>
      </c>
      <c r="I49" s="48"/>
    </row>
    <row r="50" s="37" customFormat="1" customHeight="1" spans="1:9">
      <c r="A50" s="3"/>
      <c r="B50" s="61"/>
      <c r="C50" s="40" t="s">
        <v>125</v>
      </c>
      <c r="D50" s="60" t="s">
        <v>126</v>
      </c>
      <c r="E50" s="3" t="s">
        <v>124</v>
      </c>
      <c r="F50" s="9">
        <v>1</v>
      </c>
      <c r="G50" s="6">
        <v>3</v>
      </c>
      <c r="H50" s="6">
        <v>3</v>
      </c>
      <c r="I50" s="48"/>
    </row>
    <row r="51" s="37" customFormat="1" customHeight="1" spans="1:9">
      <c r="A51" s="3"/>
      <c r="B51" s="61"/>
      <c r="C51" s="59" t="s">
        <v>127</v>
      </c>
      <c r="D51" s="71" t="s">
        <v>128</v>
      </c>
      <c r="E51" s="51" t="s">
        <v>124</v>
      </c>
      <c r="F51" s="72">
        <v>1</v>
      </c>
      <c r="G51" s="56">
        <v>3</v>
      </c>
      <c r="H51" s="56">
        <v>3</v>
      </c>
      <c r="I51" s="48"/>
    </row>
    <row r="52" s="37" customFormat="1" customHeight="1" spans="1:9">
      <c r="A52" s="3"/>
      <c r="B52" s="61"/>
      <c r="C52" s="73" t="s">
        <v>129</v>
      </c>
      <c r="D52" s="74" t="s">
        <v>130</v>
      </c>
      <c r="E52" s="75" t="s">
        <v>21</v>
      </c>
      <c r="F52" s="75" t="s">
        <v>21</v>
      </c>
      <c r="G52" s="75" t="s">
        <v>21</v>
      </c>
      <c r="H52" s="75" t="s">
        <v>21</v>
      </c>
      <c r="I52" s="88"/>
    </row>
    <row r="53" s="37" customFormat="1" customHeight="1" spans="1:9">
      <c r="A53" s="3"/>
      <c r="B53" s="61"/>
      <c r="C53" s="73" t="s">
        <v>131</v>
      </c>
      <c r="D53" s="76" t="s">
        <v>132</v>
      </c>
      <c r="E53" s="77" t="s">
        <v>133</v>
      </c>
      <c r="F53" s="78">
        <v>1</v>
      </c>
      <c r="G53" s="79" t="s">
        <v>21</v>
      </c>
      <c r="H53" s="79" t="s">
        <v>21</v>
      </c>
      <c r="I53" s="89"/>
    </row>
    <row r="54" s="37" customFormat="1" customHeight="1" spans="1:9">
      <c r="A54" s="3"/>
      <c r="B54" s="3" t="s">
        <v>134</v>
      </c>
      <c r="C54" s="59" t="s">
        <v>134</v>
      </c>
      <c r="D54" s="71" t="s">
        <v>135</v>
      </c>
      <c r="E54" s="3" t="s">
        <v>101</v>
      </c>
      <c r="F54" s="9">
        <v>0.95</v>
      </c>
      <c r="G54" s="5">
        <v>4.5</v>
      </c>
      <c r="H54" s="5">
        <v>4.5</v>
      </c>
      <c r="I54" s="48"/>
    </row>
    <row r="55" s="37" customFormat="1" customHeight="1" spans="1:9">
      <c r="A55" s="28" t="s">
        <v>136</v>
      </c>
      <c r="B55" s="28"/>
      <c r="C55" s="28"/>
      <c r="D55" s="28"/>
      <c r="E55" s="28"/>
      <c r="F55" s="28"/>
      <c r="G55" s="80">
        <f>SUM(G14:G54)+H4</f>
        <v>100</v>
      </c>
      <c r="H55" s="80">
        <f>SUM(H14:H54)+I4</f>
        <v>90.6834164582012</v>
      </c>
      <c r="I55" s="28"/>
    </row>
    <row r="56" s="37" customFormat="1" customHeight="1" spans="1:9">
      <c r="A56" s="81" t="s">
        <v>137</v>
      </c>
      <c r="B56" s="82"/>
      <c r="C56" s="82"/>
      <c r="D56" s="82"/>
      <c r="E56" s="82"/>
      <c r="F56" s="82"/>
      <c r="G56" s="82"/>
      <c r="H56" s="82"/>
      <c r="I56" s="90"/>
    </row>
    <row r="57" s="37" customFormat="1" ht="44" customHeight="1" spans="1:9">
      <c r="A57" s="19" t="s">
        <v>138</v>
      </c>
      <c r="B57" s="19"/>
      <c r="C57" s="19"/>
      <c r="D57" s="19"/>
      <c r="E57" s="19"/>
      <c r="F57" s="19"/>
      <c r="G57" s="19"/>
      <c r="H57" s="19"/>
      <c r="I57" s="19"/>
    </row>
    <row r="58" s="37" customFormat="1" ht="40" customHeight="1" spans="1:9">
      <c r="A58" s="19" t="s">
        <v>139</v>
      </c>
      <c r="B58" s="19"/>
      <c r="C58" s="19"/>
      <c r="D58" s="19"/>
      <c r="E58" s="19"/>
      <c r="F58" s="19"/>
      <c r="G58" s="19"/>
      <c r="H58" s="19"/>
      <c r="I58" s="19"/>
    </row>
    <row r="59" s="37" customFormat="1" customHeight="1"/>
    <row r="60" s="37" customFormat="1" customHeight="1"/>
    <row r="61" s="37" customFormat="1" customHeight="1"/>
    <row r="62" s="37" customFormat="1" customHeight="1"/>
    <row r="63" s="37" customFormat="1" customHeight="1"/>
  </sheetData>
  <mergeCells count="33">
    <mergeCell ref="A1:I1"/>
    <mergeCell ref="B2:I2"/>
    <mergeCell ref="F3:G3"/>
    <mergeCell ref="F4:G4"/>
    <mergeCell ref="F5:G5"/>
    <mergeCell ref="F6:G6"/>
    <mergeCell ref="B7:D7"/>
    <mergeCell ref="E7:I7"/>
    <mergeCell ref="B8:D8"/>
    <mergeCell ref="E8:I8"/>
    <mergeCell ref="B9:D9"/>
    <mergeCell ref="E9:I9"/>
    <mergeCell ref="B10:D10"/>
    <mergeCell ref="E10:I10"/>
    <mergeCell ref="B11:D11"/>
    <mergeCell ref="E11:I11"/>
    <mergeCell ref="B12:D12"/>
    <mergeCell ref="E12:I12"/>
    <mergeCell ref="A55:F55"/>
    <mergeCell ref="A56:I56"/>
    <mergeCell ref="A57:I57"/>
    <mergeCell ref="A58:I58"/>
    <mergeCell ref="A3:A6"/>
    <mergeCell ref="A7:A12"/>
    <mergeCell ref="A13:A54"/>
    <mergeCell ref="B14:B23"/>
    <mergeCell ref="B24:B48"/>
    <mergeCell ref="B49:B53"/>
    <mergeCell ref="C14:C17"/>
    <mergeCell ref="C18:C19"/>
    <mergeCell ref="C24:C42"/>
    <mergeCell ref="C43:C46"/>
    <mergeCell ref="C47:C48"/>
  </mergeCells>
  <pageMargins left="0.7" right="0.7" top="0.75" bottom="0.75" header="0.3" footer="0.3"/>
  <pageSetup paperSize="9" scale="7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
  <sheetViews>
    <sheetView workbookViewId="0">
      <selection activeCell="A1" sqref="A1:K1"/>
    </sheetView>
  </sheetViews>
  <sheetFormatPr defaultColWidth="9" defaultRowHeight="20" customHeight="1" outlineLevelRow="5"/>
  <cols>
    <col min="1" max="1" width="6.16666666666667" style="25" customWidth="1"/>
    <col min="2" max="2" width="33.8333333333333" style="1" customWidth="1"/>
    <col min="3" max="3" width="16.3333333333333" style="1" customWidth="1"/>
    <col min="4" max="4" width="12.6666666666667" style="1" customWidth="1"/>
    <col min="5" max="5" width="17.1666666666667" style="1" customWidth="1"/>
    <col min="6" max="6" width="17.5" style="1" customWidth="1"/>
    <col min="7" max="11" width="12.6666666666667" style="1" customWidth="1"/>
    <col min="12" max="40" width="9" style="1"/>
  </cols>
  <sheetData>
    <row r="1" ht="40" customHeight="1" spans="1:11">
      <c r="A1" s="26" t="s">
        <v>140</v>
      </c>
      <c r="B1" s="26"/>
      <c r="C1" s="26"/>
      <c r="D1" s="26"/>
      <c r="E1" s="26"/>
      <c r="F1" s="26"/>
      <c r="G1" s="26"/>
      <c r="H1" s="26"/>
      <c r="I1" s="26"/>
      <c r="J1" s="26"/>
      <c r="K1" s="26"/>
    </row>
    <row r="2" s="24" customFormat="1" customHeight="1" spans="1:11">
      <c r="A2" s="27" t="s">
        <v>141</v>
      </c>
      <c r="B2" s="28" t="s">
        <v>142</v>
      </c>
      <c r="C2" s="29" t="s">
        <v>143</v>
      </c>
      <c r="D2" s="28" t="s">
        <v>144</v>
      </c>
      <c r="E2" s="28"/>
      <c r="F2" s="28"/>
      <c r="G2" s="28"/>
      <c r="H2" s="28"/>
      <c r="I2" s="28"/>
      <c r="J2" s="27" t="s">
        <v>145</v>
      </c>
      <c r="K2" s="27" t="s">
        <v>146</v>
      </c>
    </row>
    <row r="3" s="24" customFormat="1" customHeight="1" spans="1:11">
      <c r="A3" s="30"/>
      <c r="B3" s="28"/>
      <c r="C3" s="29"/>
      <c r="D3" s="28" t="s">
        <v>14</v>
      </c>
      <c r="E3" s="28"/>
      <c r="F3" s="28"/>
      <c r="G3" s="28"/>
      <c r="H3" s="28" t="s">
        <v>147</v>
      </c>
      <c r="I3" s="28" t="s">
        <v>148</v>
      </c>
      <c r="J3" s="30"/>
      <c r="K3" s="30"/>
    </row>
    <row r="4" s="24" customFormat="1" customHeight="1" spans="1:11">
      <c r="A4" s="31"/>
      <c r="B4" s="28"/>
      <c r="C4" s="29"/>
      <c r="D4" s="29" t="s">
        <v>149</v>
      </c>
      <c r="E4" s="28" t="s">
        <v>150</v>
      </c>
      <c r="F4" s="28" t="s">
        <v>151</v>
      </c>
      <c r="G4" s="28" t="s">
        <v>152</v>
      </c>
      <c r="H4" s="28"/>
      <c r="I4" s="29"/>
      <c r="J4" s="31"/>
      <c r="K4" s="30"/>
    </row>
    <row r="5" ht="50" customHeight="1" spans="1:11">
      <c r="A5" s="15">
        <v>1</v>
      </c>
      <c r="B5" s="32" t="s">
        <v>153</v>
      </c>
      <c r="C5" s="3" t="s">
        <v>11</v>
      </c>
      <c r="D5" s="5">
        <f>SUM(E5:G5)</f>
        <v>126.01708</v>
      </c>
      <c r="E5" s="3">
        <f>1185700/10000</f>
        <v>118.57</v>
      </c>
      <c r="F5" s="5">
        <f>74470.8/10000</f>
        <v>7.44708</v>
      </c>
      <c r="G5" s="3">
        <v>0</v>
      </c>
      <c r="H5" s="5">
        <v>98.45</v>
      </c>
      <c r="I5" s="13">
        <f>H5/D5</f>
        <v>0.781243304479044</v>
      </c>
      <c r="J5" s="36">
        <f>'2022年部门预算项目支出绩效自评表'!J43</f>
        <v>94.5924330447905</v>
      </c>
      <c r="K5" s="15" t="s">
        <v>21</v>
      </c>
    </row>
    <row r="6" customHeight="1" spans="1:11">
      <c r="A6" s="33" t="s">
        <v>154</v>
      </c>
      <c r="B6" s="34"/>
      <c r="C6" s="35"/>
      <c r="D6" s="5">
        <f t="shared" ref="D6:I6" si="0">D5</f>
        <v>126.01708</v>
      </c>
      <c r="E6" s="5">
        <f t="shared" si="0"/>
        <v>118.57</v>
      </c>
      <c r="F6" s="5">
        <f t="shared" si="0"/>
        <v>7.44708</v>
      </c>
      <c r="G6" s="6">
        <f t="shared" si="0"/>
        <v>0</v>
      </c>
      <c r="H6" s="5">
        <f t="shared" si="0"/>
        <v>98.45</v>
      </c>
      <c r="I6" s="13">
        <f t="shared" si="0"/>
        <v>0.781243304479044</v>
      </c>
      <c r="J6" s="15" t="s">
        <v>21</v>
      </c>
      <c r="K6" s="15" t="s">
        <v>21</v>
      </c>
    </row>
  </sheetData>
  <mergeCells count="11">
    <mergeCell ref="A1:K1"/>
    <mergeCell ref="D2:I2"/>
    <mergeCell ref="D3:G3"/>
    <mergeCell ref="A6:C6"/>
    <mergeCell ref="A2:A4"/>
    <mergeCell ref="B2:B4"/>
    <mergeCell ref="C2:C4"/>
    <mergeCell ref="H3:H4"/>
    <mergeCell ref="I3:I4"/>
    <mergeCell ref="J2:J4"/>
    <mergeCell ref="K2:K4"/>
  </mergeCells>
  <pageMargins left="0.7" right="0.7" top="0.75" bottom="0.75" header="0.3" footer="0.3"/>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7"/>
  <sheetViews>
    <sheetView tabSelected="1" workbookViewId="0">
      <selection activeCell="B12" sqref="$A12:$XFD12"/>
    </sheetView>
  </sheetViews>
  <sheetFormatPr defaultColWidth="9" defaultRowHeight="20" customHeight="1"/>
  <cols>
    <col min="1" max="7" width="10.3" style="1" customWidth="1"/>
    <col min="8" max="12" width="17.3" style="1" customWidth="1"/>
    <col min="13" max="13" width="35.6666666666667" style="1" customWidth="1"/>
    <col min="14" max="40" width="9" style="1"/>
  </cols>
  <sheetData>
    <row r="1" ht="48" customHeight="1" spans="1:12">
      <c r="A1" s="2" t="s">
        <v>155</v>
      </c>
      <c r="B1" s="2"/>
      <c r="C1" s="2"/>
      <c r="D1" s="2"/>
      <c r="E1" s="2"/>
      <c r="F1" s="2"/>
      <c r="G1" s="2"/>
      <c r="H1" s="2"/>
      <c r="I1" s="2"/>
      <c r="J1" s="2"/>
      <c r="K1" s="2"/>
      <c r="L1" s="2"/>
    </row>
    <row r="2" customHeight="1" spans="1:12">
      <c r="A2" s="3" t="s">
        <v>142</v>
      </c>
      <c r="B2" s="3"/>
      <c r="C2" s="3" t="s">
        <v>153</v>
      </c>
      <c r="D2" s="3"/>
      <c r="E2" s="3"/>
      <c r="F2" s="3"/>
      <c r="G2" s="3"/>
      <c r="H2" s="3"/>
      <c r="I2" s="3"/>
      <c r="J2" s="3"/>
      <c r="K2" s="3"/>
      <c r="L2" s="3"/>
    </row>
    <row r="3" customHeight="1" spans="1:12">
      <c r="A3" s="3" t="s">
        <v>143</v>
      </c>
      <c r="B3" s="3"/>
      <c r="C3" s="3" t="s">
        <v>11</v>
      </c>
      <c r="D3" s="3"/>
      <c r="E3" s="3"/>
      <c r="F3" s="3"/>
      <c r="G3" s="3"/>
      <c r="H3" s="3" t="s">
        <v>156</v>
      </c>
      <c r="I3" s="3"/>
      <c r="J3" s="3" t="s">
        <v>11</v>
      </c>
      <c r="K3" s="3"/>
      <c r="L3" s="3"/>
    </row>
    <row r="4" customHeight="1" spans="1:12">
      <c r="A4" s="3" t="s">
        <v>144</v>
      </c>
      <c r="B4" s="3"/>
      <c r="C4" s="3"/>
      <c r="D4" s="3"/>
      <c r="E4" s="3" t="s">
        <v>13</v>
      </c>
      <c r="F4" s="3" t="s">
        <v>157</v>
      </c>
      <c r="G4" s="3"/>
      <c r="H4" s="3" t="s">
        <v>158</v>
      </c>
      <c r="I4" s="3"/>
      <c r="J4" s="3" t="s">
        <v>17</v>
      </c>
      <c r="K4" s="3" t="s">
        <v>159</v>
      </c>
      <c r="L4" s="3" t="s">
        <v>18</v>
      </c>
    </row>
    <row r="5" customHeight="1" spans="1:12">
      <c r="A5" s="3"/>
      <c r="B5" s="3"/>
      <c r="C5" s="3"/>
      <c r="D5" s="3"/>
      <c r="E5" s="3"/>
      <c r="F5" s="3"/>
      <c r="G5" s="3"/>
      <c r="H5" s="3"/>
      <c r="I5" s="3"/>
      <c r="J5" s="3"/>
      <c r="K5" s="3"/>
      <c r="L5" s="3"/>
    </row>
    <row r="6" customHeight="1" spans="1:12">
      <c r="A6" s="3"/>
      <c r="B6" s="3"/>
      <c r="C6" s="4" t="s">
        <v>160</v>
      </c>
      <c r="D6" s="4"/>
      <c r="E6" s="3">
        <v>90</v>
      </c>
      <c r="F6" s="5">
        <f>1260170.8/10000</f>
        <v>126.01708</v>
      </c>
      <c r="G6" s="5"/>
      <c r="H6" s="5">
        <v>98.45</v>
      </c>
      <c r="I6" s="5"/>
      <c r="J6" s="3">
        <v>10</v>
      </c>
      <c r="K6" s="13">
        <f>H6/F6</f>
        <v>0.781243304479044</v>
      </c>
      <c r="L6" s="5">
        <f>K6*J6</f>
        <v>7.81243304479044</v>
      </c>
    </row>
    <row r="7" customHeight="1" spans="1:12">
      <c r="A7" s="3"/>
      <c r="B7" s="3"/>
      <c r="C7" s="3" t="s">
        <v>161</v>
      </c>
      <c r="D7" s="3"/>
      <c r="E7" s="3">
        <v>90</v>
      </c>
      <c r="F7" s="3">
        <f>1185700/10000</f>
        <v>118.57</v>
      </c>
      <c r="G7" s="3"/>
      <c r="H7" s="6">
        <f>H6-H8</f>
        <v>91.00292</v>
      </c>
      <c r="I7" s="6"/>
      <c r="J7" s="3" t="s">
        <v>21</v>
      </c>
      <c r="K7" s="3" t="s">
        <v>21</v>
      </c>
      <c r="L7" s="3" t="s">
        <v>21</v>
      </c>
    </row>
    <row r="8" customHeight="1" spans="1:12">
      <c r="A8" s="3"/>
      <c r="B8" s="3"/>
      <c r="C8" s="3" t="s">
        <v>162</v>
      </c>
      <c r="D8" s="3"/>
      <c r="E8" s="6">
        <v>0</v>
      </c>
      <c r="F8" s="5">
        <f>74470.8/10000</f>
        <v>7.44708</v>
      </c>
      <c r="G8" s="5"/>
      <c r="H8" s="5">
        <f>74470.8/10000</f>
        <v>7.44708</v>
      </c>
      <c r="I8" s="5"/>
      <c r="J8" s="3" t="s">
        <v>21</v>
      </c>
      <c r="K8" s="3" t="s">
        <v>21</v>
      </c>
      <c r="L8" s="3" t="s">
        <v>21</v>
      </c>
    </row>
    <row r="9" customHeight="1" spans="1:12">
      <c r="A9" s="3"/>
      <c r="B9" s="3"/>
      <c r="C9" s="3" t="s">
        <v>163</v>
      </c>
      <c r="D9" s="3"/>
      <c r="E9" s="3">
        <v>0</v>
      </c>
      <c r="F9" s="3">
        <v>0</v>
      </c>
      <c r="G9" s="3"/>
      <c r="H9" s="3">
        <v>0</v>
      </c>
      <c r="I9" s="3"/>
      <c r="J9" s="3" t="s">
        <v>21</v>
      </c>
      <c r="K9" s="3" t="s">
        <v>21</v>
      </c>
      <c r="L9" s="3" t="s">
        <v>21</v>
      </c>
    </row>
    <row r="10" customHeight="1" spans="1:12">
      <c r="A10" s="3" t="s">
        <v>164</v>
      </c>
      <c r="B10" s="3" t="s">
        <v>24</v>
      </c>
      <c r="C10" s="3"/>
      <c r="D10" s="3"/>
      <c r="E10" s="3"/>
      <c r="F10" s="3"/>
      <c r="G10" s="3"/>
      <c r="H10" s="3" t="s">
        <v>165</v>
      </c>
      <c r="I10" s="3"/>
      <c r="J10" s="3"/>
      <c r="K10" s="3"/>
      <c r="L10" s="3"/>
    </row>
    <row r="11" ht="208" customHeight="1" spans="1:12">
      <c r="A11" s="3"/>
      <c r="B11" s="7" t="s">
        <v>166</v>
      </c>
      <c r="C11" s="7"/>
      <c r="D11" s="7"/>
      <c r="E11" s="7"/>
      <c r="F11" s="7"/>
      <c r="G11" s="7"/>
      <c r="H11" s="7" t="s">
        <v>167</v>
      </c>
      <c r="I11" s="7"/>
      <c r="J11" s="7"/>
      <c r="K11" s="7"/>
      <c r="L11" s="7"/>
    </row>
    <row r="12" customHeight="1" spans="1:12">
      <c r="A12" s="8" t="s">
        <v>168</v>
      </c>
      <c r="B12" s="3" t="s">
        <v>37</v>
      </c>
      <c r="C12" s="3" t="s">
        <v>38</v>
      </c>
      <c r="D12" s="3" t="s">
        <v>39</v>
      </c>
      <c r="E12" s="3"/>
      <c r="F12" s="3"/>
      <c r="G12" s="3" t="s">
        <v>40</v>
      </c>
      <c r="H12" s="3" t="s">
        <v>41</v>
      </c>
      <c r="I12" s="3" t="s">
        <v>17</v>
      </c>
      <c r="J12" s="3" t="s">
        <v>18</v>
      </c>
      <c r="K12" s="3" t="s">
        <v>42</v>
      </c>
      <c r="L12" s="3"/>
    </row>
    <row r="13" customHeight="1" spans="1:13">
      <c r="A13" s="8"/>
      <c r="B13" s="3" t="s">
        <v>169</v>
      </c>
      <c r="C13" s="3" t="s">
        <v>170</v>
      </c>
      <c r="D13" s="7" t="s">
        <v>171</v>
      </c>
      <c r="E13" s="7"/>
      <c r="F13" s="7"/>
      <c r="G13" s="3" t="s">
        <v>84</v>
      </c>
      <c r="H13" s="3" t="s">
        <v>85</v>
      </c>
      <c r="I13" s="3">
        <v>2.27</v>
      </c>
      <c r="J13" s="3">
        <v>2.27</v>
      </c>
      <c r="K13" s="3" t="s">
        <v>82</v>
      </c>
      <c r="L13" s="3"/>
      <c r="M13" s="20"/>
    </row>
    <row r="14" customHeight="1" spans="1:13">
      <c r="A14" s="8"/>
      <c r="B14" s="3"/>
      <c r="C14" s="3"/>
      <c r="D14" s="7" t="s">
        <v>172</v>
      </c>
      <c r="E14" s="7"/>
      <c r="F14" s="7"/>
      <c r="G14" s="3" t="s">
        <v>80</v>
      </c>
      <c r="H14" s="3" t="s">
        <v>81</v>
      </c>
      <c r="I14" s="3">
        <v>2.27</v>
      </c>
      <c r="J14" s="3">
        <v>2.27</v>
      </c>
      <c r="K14" s="3" t="s">
        <v>82</v>
      </c>
      <c r="L14" s="3"/>
      <c r="M14" s="20"/>
    </row>
    <row r="15" customHeight="1" spans="1:13">
      <c r="A15" s="8"/>
      <c r="B15" s="3"/>
      <c r="C15" s="3"/>
      <c r="D15" s="7" t="s">
        <v>173</v>
      </c>
      <c r="E15" s="7"/>
      <c r="F15" s="7"/>
      <c r="G15" s="3" t="s">
        <v>80</v>
      </c>
      <c r="H15" s="3" t="s">
        <v>88</v>
      </c>
      <c r="I15" s="3">
        <v>2.27</v>
      </c>
      <c r="J15" s="3">
        <v>2.27</v>
      </c>
      <c r="K15" s="3" t="s">
        <v>82</v>
      </c>
      <c r="L15" s="3"/>
      <c r="M15" s="21"/>
    </row>
    <row r="16" customHeight="1" spans="1:13">
      <c r="A16" s="8"/>
      <c r="B16" s="3"/>
      <c r="C16" s="3"/>
      <c r="D16" s="7" t="s">
        <v>174</v>
      </c>
      <c r="E16" s="7"/>
      <c r="F16" s="7"/>
      <c r="G16" s="3" t="s">
        <v>80</v>
      </c>
      <c r="H16" s="3" t="s">
        <v>81</v>
      </c>
      <c r="I16" s="3">
        <v>2.27</v>
      </c>
      <c r="J16" s="3">
        <v>2.27</v>
      </c>
      <c r="K16" s="3" t="s">
        <v>82</v>
      </c>
      <c r="L16" s="3"/>
      <c r="M16" s="21"/>
    </row>
    <row r="17" ht="32" customHeight="1" spans="1:13">
      <c r="A17" s="8"/>
      <c r="B17" s="3"/>
      <c r="C17" s="3"/>
      <c r="D17" s="7" t="s">
        <v>175</v>
      </c>
      <c r="E17" s="7"/>
      <c r="F17" s="7"/>
      <c r="G17" s="3" t="s">
        <v>80</v>
      </c>
      <c r="H17" s="3" t="s">
        <v>81</v>
      </c>
      <c r="I17" s="3">
        <v>2.27</v>
      </c>
      <c r="J17" s="3">
        <v>2.27</v>
      </c>
      <c r="K17" s="3" t="s">
        <v>82</v>
      </c>
      <c r="L17" s="3"/>
      <c r="M17" s="20"/>
    </row>
    <row r="18" customHeight="1" spans="1:13">
      <c r="A18" s="8"/>
      <c r="B18" s="3"/>
      <c r="C18" s="3"/>
      <c r="D18" s="7" t="s">
        <v>176</v>
      </c>
      <c r="E18" s="7"/>
      <c r="F18" s="7"/>
      <c r="G18" s="3" t="s">
        <v>177</v>
      </c>
      <c r="H18" s="3" t="s">
        <v>178</v>
      </c>
      <c r="I18" s="3">
        <v>2.27</v>
      </c>
      <c r="J18" s="3">
        <v>2.27</v>
      </c>
      <c r="K18" s="3" t="s">
        <v>82</v>
      </c>
      <c r="L18" s="3"/>
      <c r="M18" s="20"/>
    </row>
    <row r="19" ht="63" customHeight="1" spans="1:13">
      <c r="A19" s="8"/>
      <c r="B19" s="3"/>
      <c r="C19" s="3"/>
      <c r="D19" s="7" t="s">
        <v>179</v>
      </c>
      <c r="E19" s="7"/>
      <c r="F19" s="7"/>
      <c r="G19" s="3" t="s">
        <v>76</v>
      </c>
      <c r="H19" s="3" t="s">
        <v>77</v>
      </c>
      <c r="I19" s="3">
        <v>2.27</v>
      </c>
      <c r="J19" s="5">
        <v>0.6</v>
      </c>
      <c r="K19" s="7" t="s">
        <v>78</v>
      </c>
      <c r="L19" s="7"/>
      <c r="M19" s="20"/>
    </row>
    <row r="20" ht="54" customHeight="1" spans="1:13">
      <c r="A20" s="8"/>
      <c r="B20" s="3"/>
      <c r="C20" s="3"/>
      <c r="D20" s="7" t="s">
        <v>180</v>
      </c>
      <c r="E20" s="7"/>
      <c r="F20" s="7"/>
      <c r="G20" s="3" t="s">
        <v>72</v>
      </c>
      <c r="H20" s="3" t="s">
        <v>73</v>
      </c>
      <c r="I20" s="3">
        <v>2.33</v>
      </c>
      <c r="J20" s="3">
        <v>0.78</v>
      </c>
      <c r="K20" s="7" t="s">
        <v>74</v>
      </c>
      <c r="L20" s="7"/>
      <c r="M20" s="21"/>
    </row>
    <row r="21" customHeight="1" spans="1:13">
      <c r="A21" s="8"/>
      <c r="B21" s="3"/>
      <c r="C21" s="3"/>
      <c r="D21" s="7" t="s">
        <v>93</v>
      </c>
      <c r="E21" s="7"/>
      <c r="F21" s="7"/>
      <c r="G21" s="3" t="s">
        <v>94</v>
      </c>
      <c r="H21" s="3" t="s">
        <v>95</v>
      </c>
      <c r="I21" s="3">
        <v>2.27</v>
      </c>
      <c r="J21" s="3">
        <v>2.27</v>
      </c>
      <c r="K21" s="3" t="s">
        <v>82</v>
      </c>
      <c r="L21" s="3"/>
      <c r="M21" s="21"/>
    </row>
    <row r="22" customHeight="1" spans="1:13">
      <c r="A22" s="8"/>
      <c r="B22" s="3"/>
      <c r="C22" s="3"/>
      <c r="D22" s="7" t="s">
        <v>90</v>
      </c>
      <c r="E22" s="7"/>
      <c r="F22" s="7"/>
      <c r="G22" s="3" t="s">
        <v>91</v>
      </c>
      <c r="H22" s="3" t="s">
        <v>92</v>
      </c>
      <c r="I22" s="3">
        <v>2.27</v>
      </c>
      <c r="J22" s="3">
        <v>2.27</v>
      </c>
      <c r="K22" s="3" t="s">
        <v>82</v>
      </c>
      <c r="L22" s="3"/>
      <c r="M22" s="20"/>
    </row>
    <row r="23" customHeight="1" spans="1:13">
      <c r="A23" s="8"/>
      <c r="B23" s="3"/>
      <c r="C23" s="3" t="s">
        <v>181</v>
      </c>
      <c r="D23" s="7" t="s">
        <v>100</v>
      </c>
      <c r="E23" s="7"/>
      <c r="F23" s="7"/>
      <c r="G23" s="3" t="s">
        <v>101</v>
      </c>
      <c r="H23" s="9">
        <v>0.98</v>
      </c>
      <c r="I23" s="3">
        <v>2.27</v>
      </c>
      <c r="J23" s="3">
        <v>2.27</v>
      </c>
      <c r="K23" s="3" t="s">
        <v>82</v>
      </c>
      <c r="L23" s="3"/>
      <c r="M23" s="22"/>
    </row>
    <row r="24" customHeight="1" spans="1:12">
      <c r="A24" s="8"/>
      <c r="B24" s="3"/>
      <c r="C24" s="3"/>
      <c r="D24" s="7" t="s">
        <v>182</v>
      </c>
      <c r="E24" s="7"/>
      <c r="F24" s="7"/>
      <c r="G24" s="3" t="s">
        <v>101</v>
      </c>
      <c r="H24" s="9">
        <v>0.95</v>
      </c>
      <c r="I24" s="3">
        <v>2.27</v>
      </c>
      <c r="J24" s="3">
        <v>2.27</v>
      </c>
      <c r="K24" s="3" t="s">
        <v>82</v>
      </c>
      <c r="L24" s="3"/>
    </row>
    <row r="25" customHeight="1" spans="1:12">
      <c r="A25" s="8"/>
      <c r="B25" s="3"/>
      <c r="C25" s="3"/>
      <c r="D25" s="7" t="s">
        <v>183</v>
      </c>
      <c r="E25" s="7"/>
      <c r="F25" s="7"/>
      <c r="G25" s="10" t="s">
        <v>101</v>
      </c>
      <c r="H25" s="11">
        <v>0.98</v>
      </c>
      <c r="I25" s="3">
        <v>2.27</v>
      </c>
      <c r="J25" s="3">
        <v>2.27</v>
      </c>
      <c r="K25" s="3" t="s">
        <v>82</v>
      </c>
      <c r="L25" s="3"/>
    </row>
    <row r="26" ht="39" customHeight="1" spans="1:12">
      <c r="A26" s="8"/>
      <c r="B26" s="3"/>
      <c r="C26" s="3"/>
      <c r="D26" s="7" t="s">
        <v>184</v>
      </c>
      <c r="E26" s="7"/>
      <c r="F26" s="7"/>
      <c r="G26" s="3" t="s">
        <v>101</v>
      </c>
      <c r="H26" s="9">
        <v>0.98</v>
      </c>
      <c r="I26" s="3">
        <v>2.27</v>
      </c>
      <c r="J26" s="3">
        <v>2.27</v>
      </c>
      <c r="K26" s="3" t="s">
        <v>82</v>
      </c>
      <c r="L26" s="3"/>
    </row>
    <row r="27" customHeight="1" spans="1:12">
      <c r="A27" s="8"/>
      <c r="B27" s="3"/>
      <c r="C27" s="3"/>
      <c r="D27" s="7" t="s">
        <v>185</v>
      </c>
      <c r="E27" s="7"/>
      <c r="F27" s="7"/>
      <c r="G27" s="3" t="s">
        <v>101</v>
      </c>
      <c r="H27" s="9">
        <v>1</v>
      </c>
      <c r="I27" s="3">
        <v>2.27</v>
      </c>
      <c r="J27" s="3">
        <v>2.27</v>
      </c>
      <c r="K27" s="3" t="s">
        <v>82</v>
      </c>
      <c r="L27" s="3"/>
    </row>
    <row r="28" customHeight="1" spans="1:12">
      <c r="A28" s="8"/>
      <c r="B28" s="3"/>
      <c r="C28" s="3"/>
      <c r="D28" s="7" t="s">
        <v>186</v>
      </c>
      <c r="E28" s="7"/>
      <c r="F28" s="7"/>
      <c r="G28" s="3" t="s">
        <v>101</v>
      </c>
      <c r="H28" s="9">
        <v>1</v>
      </c>
      <c r="I28" s="3">
        <v>2.27</v>
      </c>
      <c r="J28" s="3">
        <v>2.27</v>
      </c>
      <c r="K28" s="3" t="s">
        <v>82</v>
      </c>
      <c r="L28" s="3"/>
    </row>
    <row r="29" customHeight="1" spans="1:12">
      <c r="A29" s="8"/>
      <c r="B29" s="3"/>
      <c r="C29" s="3" t="s">
        <v>187</v>
      </c>
      <c r="D29" s="12" t="s">
        <v>188</v>
      </c>
      <c r="E29" s="12"/>
      <c r="F29" s="12"/>
      <c r="G29" s="10" t="s">
        <v>101</v>
      </c>
      <c r="H29" s="9">
        <v>1</v>
      </c>
      <c r="I29" s="3">
        <v>2.27</v>
      </c>
      <c r="J29" s="3">
        <v>2.27</v>
      </c>
      <c r="K29" s="3" t="s">
        <v>82</v>
      </c>
      <c r="L29" s="3"/>
    </row>
    <row r="30" customHeight="1" spans="1:12">
      <c r="A30" s="8"/>
      <c r="B30" s="3"/>
      <c r="C30" s="3"/>
      <c r="D30" s="12" t="s">
        <v>105</v>
      </c>
      <c r="E30" s="12"/>
      <c r="F30" s="12"/>
      <c r="G30" s="10" t="s">
        <v>101</v>
      </c>
      <c r="H30" s="9">
        <v>1</v>
      </c>
      <c r="I30" s="3">
        <v>2.27</v>
      </c>
      <c r="J30" s="3">
        <v>2.27</v>
      </c>
      <c r="K30" s="3" t="s">
        <v>82</v>
      </c>
      <c r="L30" s="3"/>
    </row>
    <row r="31" ht="34" customHeight="1" spans="1:12">
      <c r="A31" s="8"/>
      <c r="B31" s="3"/>
      <c r="C31" s="3"/>
      <c r="D31" s="12" t="s">
        <v>189</v>
      </c>
      <c r="E31" s="12"/>
      <c r="F31" s="12"/>
      <c r="G31" s="10" t="s">
        <v>101</v>
      </c>
      <c r="H31" s="9">
        <v>1</v>
      </c>
      <c r="I31" s="3">
        <v>2.27</v>
      </c>
      <c r="J31" s="3">
        <v>2.27</v>
      </c>
      <c r="K31" s="3" t="s">
        <v>82</v>
      </c>
      <c r="L31" s="3"/>
    </row>
    <row r="32" customHeight="1" spans="1:12">
      <c r="A32" s="8"/>
      <c r="B32" s="3"/>
      <c r="C32" s="3"/>
      <c r="D32" s="12" t="s">
        <v>190</v>
      </c>
      <c r="E32" s="12"/>
      <c r="F32" s="12"/>
      <c r="G32" s="10" t="s">
        <v>101</v>
      </c>
      <c r="H32" s="9">
        <v>1</v>
      </c>
      <c r="I32" s="3">
        <v>2.27</v>
      </c>
      <c r="J32" s="5">
        <f>I32*H32</f>
        <v>2.27</v>
      </c>
      <c r="K32" s="7"/>
      <c r="L32" s="7"/>
    </row>
    <row r="33" customHeight="1" spans="1:12">
      <c r="A33" s="8"/>
      <c r="B33" s="3"/>
      <c r="C33" s="3"/>
      <c r="D33" s="12" t="s">
        <v>191</v>
      </c>
      <c r="E33" s="12"/>
      <c r="F33" s="12"/>
      <c r="G33" s="10" t="s">
        <v>101</v>
      </c>
      <c r="H33" s="9">
        <v>0.95</v>
      </c>
      <c r="I33" s="3">
        <v>2.27</v>
      </c>
      <c r="J33" s="3">
        <v>2.27</v>
      </c>
      <c r="K33" s="3" t="s">
        <v>82</v>
      </c>
      <c r="L33" s="3"/>
    </row>
    <row r="34" customHeight="1" spans="1:12">
      <c r="A34" s="8"/>
      <c r="B34" s="3"/>
      <c r="C34" s="3" t="s">
        <v>192</v>
      </c>
      <c r="D34" s="7" t="s">
        <v>108</v>
      </c>
      <c r="E34" s="7"/>
      <c r="F34" s="7"/>
      <c r="G34" s="3" t="s">
        <v>50</v>
      </c>
      <c r="H34" s="13">
        <f>K6</f>
        <v>0.781243304479044</v>
      </c>
      <c r="I34" s="3">
        <v>2.27</v>
      </c>
      <c r="J34" s="3">
        <v>2.27</v>
      </c>
      <c r="K34" s="3" t="s">
        <v>82</v>
      </c>
      <c r="L34" s="3"/>
    </row>
    <row r="35" customHeight="1" spans="1:12">
      <c r="A35" s="8"/>
      <c r="B35" s="3"/>
      <c r="C35" s="3" t="s">
        <v>193</v>
      </c>
      <c r="D35" s="7" t="s">
        <v>110</v>
      </c>
      <c r="E35" s="7"/>
      <c r="F35" s="14"/>
      <c r="G35" s="15" t="s">
        <v>111</v>
      </c>
      <c r="H35" s="9">
        <v>1</v>
      </c>
      <c r="I35" s="3">
        <v>3</v>
      </c>
      <c r="J35" s="3">
        <v>3</v>
      </c>
      <c r="K35" s="3"/>
      <c r="L35" s="3"/>
    </row>
    <row r="36" customHeight="1" spans="1:12">
      <c r="A36" s="8"/>
      <c r="B36" s="3"/>
      <c r="C36" s="3"/>
      <c r="D36" s="7" t="s">
        <v>112</v>
      </c>
      <c r="E36" s="7"/>
      <c r="F36" s="14"/>
      <c r="G36" s="3" t="s">
        <v>101</v>
      </c>
      <c r="H36" s="9">
        <v>0.95</v>
      </c>
      <c r="I36" s="3">
        <v>3.5</v>
      </c>
      <c r="J36" s="3">
        <v>3.5</v>
      </c>
      <c r="K36" s="3"/>
      <c r="L36" s="3"/>
    </row>
    <row r="37" customHeight="1" spans="1:12">
      <c r="A37" s="8"/>
      <c r="B37" s="3"/>
      <c r="C37" s="3"/>
      <c r="D37" s="7" t="s">
        <v>113</v>
      </c>
      <c r="E37" s="7"/>
      <c r="F37" s="14"/>
      <c r="G37" s="3" t="s">
        <v>101</v>
      </c>
      <c r="H37" s="9">
        <v>0.95</v>
      </c>
      <c r="I37" s="3">
        <v>3.5</v>
      </c>
      <c r="J37" s="3">
        <v>3.5</v>
      </c>
      <c r="K37" s="3"/>
      <c r="L37" s="3"/>
    </row>
    <row r="38" customHeight="1" spans="1:12">
      <c r="A38" s="8"/>
      <c r="B38" s="3"/>
      <c r="C38" s="3" t="s">
        <v>194</v>
      </c>
      <c r="D38" s="7" t="s">
        <v>195</v>
      </c>
      <c r="E38" s="7"/>
      <c r="F38" s="7"/>
      <c r="G38" s="3" t="s">
        <v>56</v>
      </c>
      <c r="H38" s="9">
        <v>1</v>
      </c>
      <c r="I38" s="3">
        <v>5</v>
      </c>
      <c r="J38" s="3">
        <v>5</v>
      </c>
      <c r="K38" s="3"/>
      <c r="L38" s="3"/>
    </row>
    <row r="39" customHeight="1" spans="1:12">
      <c r="A39" s="8"/>
      <c r="B39" s="3"/>
      <c r="C39" s="3"/>
      <c r="D39" s="7" t="s">
        <v>196</v>
      </c>
      <c r="E39" s="7"/>
      <c r="F39" s="7"/>
      <c r="G39" s="3" t="s">
        <v>197</v>
      </c>
      <c r="H39" s="9">
        <v>1</v>
      </c>
      <c r="I39" s="3">
        <v>5</v>
      </c>
      <c r="J39" s="3">
        <v>5</v>
      </c>
      <c r="K39" s="3"/>
      <c r="L39" s="3"/>
    </row>
    <row r="40" customHeight="1" spans="1:12">
      <c r="A40" s="8"/>
      <c r="B40" s="3"/>
      <c r="C40" s="3"/>
      <c r="D40" s="7" t="s">
        <v>198</v>
      </c>
      <c r="E40" s="7"/>
      <c r="F40" s="7"/>
      <c r="G40" s="3" t="s">
        <v>199</v>
      </c>
      <c r="H40" s="9">
        <v>0.98</v>
      </c>
      <c r="I40" s="3">
        <v>5</v>
      </c>
      <c r="J40" s="3">
        <v>5</v>
      </c>
      <c r="K40" s="3"/>
      <c r="L40" s="3"/>
    </row>
    <row r="41" customHeight="1" spans="1:12">
      <c r="A41" s="8"/>
      <c r="B41" s="3"/>
      <c r="C41" s="3"/>
      <c r="D41" s="7" t="s">
        <v>200</v>
      </c>
      <c r="E41" s="7"/>
      <c r="F41" s="7"/>
      <c r="G41" s="3" t="s">
        <v>56</v>
      </c>
      <c r="H41" s="9">
        <v>1</v>
      </c>
      <c r="I41" s="3">
        <v>5</v>
      </c>
      <c r="J41" s="3">
        <v>5</v>
      </c>
      <c r="K41" s="3"/>
      <c r="L41" s="3"/>
    </row>
    <row r="42" customHeight="1" spans="1:12">
      <c r="A42" s="8"/>
      <c r="B42" s="3" t="s">
        <v>201</v>
      </c>
      <c r="C42" s="3" t="s">
        <v>202</v>
      </c>
      <c r="D42" s="7" t="s">
        <v>135</v>
      </c>
      <c r="E42" s="7"/>
      <c r="F42" s="7"/>
      <c r="G42" s="3" t="s">
        <v>101</v>
      </c>
      <c r="H42" s="9">
        <v>0.95</v>
      </c>
      <c r="I42" s="3">
        <v>10</v>
      </c>
      <c r="J42" s="3">
        <v>10</v>
      </c>
      <c r="K42" s="3"/>
      <c r="L42" s="3"/>
    </row>
    <row r="43" customHeight="1" spans="1:12">
      <c r="A43" s="3" t="s">
        <v>203</v>
      </c>
      <c r="B43" s="3"/>
      <c r="C43" s="3"/>
      <c r="D43" s="3"/>
      <c r="E43" s="3"/>
      <c r="F43" s="3"/>
      <c r="G43" s="3"/>
      <c r="H43" s="3"/>
      <c r="I43" s="6">
        <f>SUM(I13:I42)+J6</f>
        <v>100</v>
      </c>
      <c r="J43" s="5">
        <f>SUM(J13:J42)+L6</f>
        <v>94.5924330447905</v>
      </c>
      <c r="K43" s="15"/>
      <c r="L43" s="15"/>
    </row>
    <row r="44" customHeight="1" spans="1:12">
      <c r="A44" s="16" t="s">
        <v>204</v>
      </c>
      <c r="B44" s="17" t="s">
        <v>205</v>
      </c>
      <c r="C44" s="18"/>
      <c r="D44" s="18"/>
      <c r="E44" s="18"/>
      <c r="F44" s="18"/>
      <c r="G44" s="18"/>
      <c r="H44" s="18"/>
      <c r="I44" s="18"/>
      <c r="J44" s="18"/>
      <c r="K44" s="18"/>
      <c r="L44" s="23"/>
    </row>
    <row r="45" customHeight="1" spans="1:12">
      <c r="A45" s="19" t="s">
        <v>206</v>
      </c>
      <c r="B45" s="19"/>
      <c r="C45" s="19"/>
      <c r="D45" s="19"/>
      <c r="E45" s="19"/>
      <c r="F45" s="19"/>
      <c r="G45" s="19"/>
      <c r="H45" s="19"/>
      <c r="I45" s="19"/>
      <c r="J45" s="19"/>
      <c r="K45" s="19"/>
      <c r="L45" s="19"/>
    </row>
    <row r="46" ht="48" customHeight="1" spans="1:12">
      <c r="A46" s="19" t="s">
        <v>207</v>
      </c>
      <c r="B46" s="19"/>
      <c r="C46" s="19"/>
      <c r="D46" s="19"/>
      <c r="E46" s="19"/>
      <c r="F46" s="19"/>
      <c r="G46" s="19"/>
      <c r="H46" s="19"/>
      <c r="I46" s="19"/>
      <c r="J46" s="19"/>
      <c r="K46" s="19"/>
      <c r="L46" s="19"/>
    </row>
    <row r="47" ht="45" customHeight="1" spans="1:12">
      <c r="A47" s="19" t="s">
        <v>208</v>
      </c>
      <c r="B47" s="19"/>
      <c r="C47" s="19"/>
      <c r="D47" s="19"/>
      <c r="E47" s="19"/>
      <c r="F47" s="19"/>
      <c r="G47" s="19"/>
      <c r="H47" s="19"/>
      <c r="I47" s="19"/>
      <c r="J47" s="19"/>
      <c r="K47" s="19"/>
      <c r="L47" s="19"/>
    </row>
  </sheetData>
  <mergeCells count="108">
    <mergeCell ref="A1:L1"/>
    <mergeCell ref="A2:B2"/>
    <mergeCell ref="C2:L2"/>
    <mergeCell ref="A3:B3"/>
    <mergeCell ref="C3:G3"/>
    <mergeCell ref="H3:I3"/>
    <mergeCell ref="J3:L3"/>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D40:F40"/>
    <mergeCell ref="K40:L40"/>
    <mergeCell ref="D41:F41"/>
    <mergeCell ref="K41:L41"/>
    <mergeCell ref="D42:F42"/>
    <mergeCell ref="K42:L42"/>
    <mergeCell ref="A43:H43"/>
    <mergeCell ref="K43:L43"/>
    <mergeCell ref="B44:L44"/>
    <mergeCell ref="A45:L45"/>
    <mergeCell ref="A46:L46"/>
    <mergeCell ref="A47:L47"/>
    <mergeCell ref="A10:A11"/>
    <mergeCell ref="A12:A42"/>
    <mergeCell ref="B13:B34"/>
    <mergeCell ref="B35:B41"/>
    <mergeCell ref="C13:C22"/>
    <mergeCell ref="C23:C28"/>
    <mergeCell ref="C29:C33"/>
    <mergeCell ref="C35:C37"/>
    <mergeCell ref="C38:C41"/>
    <mergeCell ref="E4:E5"/>
    <mergeCell ref="J4:J5"/>
    <mergeCell ref="K4:K5"/>
    <mergeCell ref="L4:L5"/>
    <mergeCell ref="A4:B9"/>
    <mergeCell ref="F4:G5"/>
    <mergeCell ref="H4:I5"/>
    <mergeCell ref="C4:D5"/>
  </mergeCells>
  <pageMargins left="0.7" right="0.7" top="0.75" bottom="0.393055555555556" header="0.3" footer="0.3"/>
  <pageSetup paperSize="9" scale="51" fitToHeight="0"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5</vt:i4>
      </vt:variant>
    </vt:vector>
  </HeadingPairs>
  <TitlesOfParts>
    <vt:vector size="5" baseType="lpstr">
      <vt:lpstr>封面</vt:lpstr>
      <vt:lpstr>目录</vt:lpstr>
      <vt:lpstr>2022年部门整体支出绩效自评表</vt:lpstr>
      <vt:lpstr>部门预算项目支出绩效自评结果汇总表</vt:lpstr>
      <vt:lpstr>2022年部门预算项目支出绩效自评表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Baekhyun阿.</cp:lastModifiedBy>
  <dcterms:created xsi:type="dcterms:W3CDTF">2006-09-16T00:00:00Z</dcterms:created>
  <dcterms:modified xsi:type="dcterms:W3CDTF">2023-11-22T02:53:24Z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D8E3E6A8F3DA4CE9B0422FD4F3E67505_13</vt:lpwstr>
  </property>
  <property fmtid="{D5CDD505-2E9C-101B-9397-08002B2CF9AE}" pid="3" name="KSOProductBuildVer">
    <vt:lpwstr>2052-12.1.0.15712</vt:lpwstr>
  </property>
</Properties>
</file>