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tabRatio="947"/>
  </bookViews>
  <sheets>
    <sheet name="2022年部门整体支出绩效自评表" sheetId="4" r:id="rId1"/>
  </sheets>
  <calcPr calcId="144525"/>
</workbook>
</file>

<file path=xl/sharedStrings.xml><?xml version="1.0" encoding="utf-8"?>
<sst xmlns="http://schemas.openxmlformats.org/spreadsheetml/2006/main" count="184" uniqueCount="127">
  <si>
    <r>
      <t>2022年</t>
    </r>
    <r>
      <rPr>
        <b/>
        <u/>
        <sz val="20"/>
        <rFont val="宋体"/>
        <charset val="134"/>
      </rPr>
      <t xml:space="preserve">  中国国民党革命委员会甘肃省委员会    </t>
    </r>
    <r>
      <rPr>
        <b/>
        <sz val="20"/>
        <rFont val="宋体"/>
        <charset val="134"/>
      </rPr>
      <t>部门整体支出绩效自评表</t>
    </r>
  </si>
  <si>
    <t>部门名称</t>
  </si>
  <si>
    <t>中国国民党革命委员会甘肃省委员会</t>
  </si>
  <si>
    <t>部门整体支出
（万元）</t>
  </si>
  <si>
    <t>年初预算数</t>
  </si>
  <si>
    <t>全年预算数（A）</t>
  </si>
  <si>
    <t>实际支出数（B）</t>
  </si>
  <si>
    <t>执行率（B/A）</t>
  </si>
  <si>
    <t>分值</t>
  </si>
  <si>
    <t>得分</t>
  </si>
  <si>
    <t xml:space="preserve">  全年支出</t>
  </si>
  <si>
    <t xml:space="preserve">    其中：基本支出</t>
  </si>
  <si>
    <t>—</t>
  </si>
  <si>
    <t xml:space="preserve">          项目支出</t>
  </si>
  <si>
    <t>年度总体绩效目标完成情况</t>
  </si>
  <si>
    <t>预期目标</t>
  </si>
  <si>
    <t>目标实际完成情况</t>
  </si>
  <si>
    <t>目标1：紧扣大局履职，进一步发挥建言议政作用，宣传、贯彻中国共产党和国家的方针、政策，配合我省中心任务，独立自主、创造性地开展工作，发挥参政党作用。</t>
  </si>
  <si>
    <t>目标1完成情况：省委会将中共十九届六中全会和二十大精神学习纳入年度学习计划安排部署，引导全省各级组织和广大党员深化十九届六中全会精神学习，与中央社院联合举办学习贯彻中共二十大精神专题线上培训班，组织全省1163名民革党员和入党积极分子参加学习；坚持以“关键少数”带动“绝大多数”，省委会主要领导潜心撰写的理论学习文章在《甘肃日报》《团结报》《凝聚》等多个媒体刊载，省委会微信公众号连续推出《热议》《心声》等专题栏目，刊发各级组织主委、广大党员学习贯彻中共十九届六中全会和二十大精神的学习体会和心声感悟；全年召开省委会理论学习中心组学习会议4次、省委会机关集体政治学习会议24次；年初制定《民革甘肃省委会开展“矢志不渝跟党走、携手奋进新时代”政治交接主题教育实施方案》，确定主要任务、重点内容，成立领导小组，精心组织部署、把握阶段重点，推动政治交接主题教育规范有序开展。</t>
  </si>
  <si>
    <t>目标2：参加中国共产党领导的政治协商，进行参政议政、民主监督，反映社情民意的各项工作，献计出力，为我省突破发展等方面建言，可以为科学决策、有效施策提供有益参考。</t>
  </si>
  <si>
    <t>目标2完成情况：围绕中共甘肃省委政党协商议题和民革中央工作安排完成调研报告4篇，参加由中共甘肃省委召开的政党协商会议6次，围绕实施“四强”行动、碳达峰碳中和进程中甘肃经济发展、全年经济工作做主题发言5次；据省委统战部统计，民革省委会提出的26条意见建议批转到有关单位办理，建议均得到采纳并提出具体的落实措施；向中共甘肃省委、省政府报送“直通车”建议3件，得到省级领导批示8次；对省农业农村厅、兰州市开展黄河流域生态保护和高质量发展战略实施专项民主监督，开展现场监督性调研4次，书面调研1次，召开工作对接会2次，座谈会5次，形成专题报告并提出意见建议13条。</t>
  </si>
  <si>
    <t>目标3：扎实做好对台宣传工作，贯彻“和平统一、一国两制”的方针，动员和组织全省民革党员，为促进祖国和平统一而努力。</t>
  </si>
  <si>
    <t>目标3完成情况：深入学习贯彻新时代中国共产党解决台湾问题的总体方略，始终坚持一个中国原则和“九二共识”，始终坚决反对“台独”分裂和外来干涉势力，始终坚定不移推进祖国统一大业，利用省委会公众号、微信工作群等宣传阵地，宣传中共中央对台一系列大政方针，宣传《台湾问题与新时代中国统一事业》白皮书，稳步推进祖统工作的开展。举办迎新春台胞台属联谊会和“两岸一家亲 中秋陇台情”台胞台属联谊会；关心关爱台胞台属，为困难台胞组织捐款；做好涉台参政议政工作，形成《关于设立甘肃天水为海峡两岸交流基地的建议》得到省政府主要领导批示批办，省台办已经启动天水伏羲庙挂牌工作，围绕8月2日美国众议长佩洛西窜访台湾地区的事件，形成《关于综合施策、精准应对、有力有为推进祖国和平统一进程的几点建议》。</t>
  </si>
  <si>
    <t>目标4：圆满完成省委会换届工作；通过各项工作的开展，发现和培养人才，向各级政府和社会各方面推荐人才，为发挥他们的才智专长创造条件。</t>
  </si>
  <si>
    <t>目标4完成情况：把省委会换届工作作为年度重点工作进行部署和落实，制定《民革甘肃省委会换届工作方案》，明确各个阶段的目标和任务，细化工作责任。从严把大会代表质量、协商和考察换届人选、起草大会文件、严肃换届纪律、做好会务服务等重点环节和工作入手，扎实做好代表大会各项准备工作。换届工作做到了坚持政治标准，做到了程序严谨、过程民主、公开透明、风清气正。省委会新一届委员会57名委员候选人和出席民革第十四次全国代表大会的16名代表候选人均高票当选；21名常务委员会委员候选人、7名领导班子候选人均全票当选。新任委员平均年龄49.6岁，有博士15人，高级职称29人，处级及以上职务34人，具有民革特色的29人。常务委员平均年龄52岁，博士4人，高级职称8人，处级及以上职务17人。严把党员发展入口关，重点分工领域特色党员发展比例不断提高，党员发展质量明显提升。022年新发展党员120人，其中特色党员83人，占比达到70%；大学以上文化程度111人，占比达到92.5%，硕士学位 20人，博士学位 5人，高级职称11人，平均年龄37.5岁。截止2022年12月，全省共有各级民革组织185个，共有党员4022人。</t>
  </si>
  <si>
    <t>目标5：宣传贯彻以经济建设为中心的方针，组织、推动民革党员立足本职、深入调研，每月逐批逐次参加帮扶工作，通过乡村振兴，积极开展社会服务工作，积极表达人民群众的诉求。</t>
  </si>
  <si>
    <t>目标5完成情况：持续做好积石山县小关乡唐藏村乡村振兴对口帮扶工作，全年引进项目及各类帮扶资金107.68万元；为庆祝中国共产党第二十次全国代表大会胜利召开，省委会举办“奋进新征程 共筑中国梦——庆祝中共二十大胜利召开书画作品展”网络展，展出作品150余幅；主动加强与民革天津市委会的工作衔接，支持天津民革组织和社会力量在我省开展社会服务助力乡村振兴，为东西部协作搭建桥梁；联系民革青岛市委会，争取教育扶贫项目，与青岛高途公益基金联合在积石山县开展捐赠活动。</t>
  </si>
  <si>
    <t>年度绩效指标完成情况</t>
  </si>
  <si>
    <t>一级指标</t>
  </si>
  <si>
    <t>二级指标</t>
  </si>
  <si>
    <t>三级指标</t>
  </si>
  <si>
    <t>年度指标值</t>
  </si>
  <si>
    <t>实际完成值</t>
  </si>
  <si>
    <t>偏差原因分析及改进措施</t>
  </si>
  <si>
    <t>部门管理</t>
  </si>
  <si>
    <t>资金投入</t>
  </si>
  <si>
    <t>基本支出预算执行率</t>
  </si>
  <si>
    <t>=100%</t>
  </si>
  <si>
    <t>项目支出预算执行率</t>
  </si>
  <si>
    <t>偏差原因：因疫情持续影响，培训等支出计划延期。
改进措施：延期培训已安排至2023年初举办,以后年度将严格按照年度工作计划部署各项工作。</t>
  </si>
  <si>
    <t>“三公经费”控制率</t>
  </si>
  <si>
    <t>≤100%</t>
  </si>
  <si>
    <t>已达到年度目标。</t>
  </si>
  <si>
    <t>结转结余变动率</t>
  </si>
  <si>
    <t>偏差原因：年度指标值设置不合理。
改进措施：已在2023年度绩效目标中设置指标值为≤0%。</t>
  </si>
  <si>
    <t>财务管理</t>
  </si>
  <si>
    <t>财务管理制度健全性</t>
  </si>
  <si>
    <t>健全</t>
  </si>
  <si>
    <t>资金使用规范性</t>
  </si>
  <si>
    <t>规范</t>
  </si>
  <si>
    <t>采购管理</t>
  </si>
  <si>
    <t>政府采购规范性</t>
  </si>
  <si>
    <t>资产管理</t>
  </si>
  <si>
    <t>资产管理规范性</t>
  </si>
  <si>
    <t>人员管理</t>
  </si>
  <si>
    <t>在职人员控制率</t>
  </si>
  <si>
    <t>按实际情况控制</t>
  </si>
  <si>
    <t>偏差原因：年度指标值设置不合理。
改进措施：已在2023年度绩效目标中设置指标值为≤100%。</t>
  </si>
  <si>
    <t>重点工作管理</t>
  </si>
  <si>
    <t>重点工作管理制度健全性</t>
  </si>
  <si>
    <t>履职效果</t>
  </si>
  <si>
    <t>部门履职目标</t>
  </si>
  <si>
    <t>计划组织培训次数</t>
  </si>
  <si>
    <t>≥3次</t>
  </si>
  <si>
    <t>1次</t>
  </si>
  <si>
    <t>偏差原因：因疫情持续影响，培训计划延期。
改进措施：延期培训已计划2023年初举办，以后年度严格按照年度工作计划部署工作。</t>
  </si>
  <si>
    <t>培训参与人数</t>
  </si>
  <si>
    <t>≥200人</t>
  </si>
  <si>
    <t>53人</t>
  </si>
  <si>
    <t>偏差原因：因疫情持续影响，本年度只举办了一期培训班。
改进措施：延期培训已计划2023年初举办，以后年度严格按照年度工作计划部署工作。</t>
  </si>
  <si>
    <t>计划召开会议次数</t>
  </si>
  <si>
    <t>≥4次</t>
  </si>
  <si>
    <t>4次</t>
  </si>
  <si>
    <t/>
  </si>
  <si>
    <t>会议参会人数</t>
  </si>
  <si>
    <t>≥250人</t>
  </si>
  <si>
    <t>300人</t>
  </si>
  <si>
    <t>计划开展调研次数</t>
  </si>
  <si>
    <t>≥6次</t>
  </si>
  <si>
    <t>5次</t>
  </si>
  <si>
    <t>偏差原因：疫情影响减少了调研计划。
改进措施：严格按照年度工作计划开展工作。</t>
  </si>
  <si>
    <t>完成调研成果数量</t>
  </si>
  <si>
    <t>≥4篇</t>
  </si>
  <si>
    <t>4篇</t>
  </si>
  <si>
    <t>全年报送提案数量</t>
  </si>
  <si>
    <t>≥10篇</t>
  </si>
  <si>
    <t>12篇</t>
  </si>
  <si>
    <t>计划开展民主监督工作次数</t>
  </si>
  <si>
    <t>计划到帮扶村开展帮扶次数</t>
  </si>
  <si>
    <t>祖统联谊工作完成率</t>
  </si>
  <si>
    <t>培训考核通过率</t>
  </si>
  <si>
    <t>调研形成成果率</t>
  </si>
  <si>
    <t>≥95%</t>
  </si>
  <si>
    <t>开展培训及时性</t>
  </si>
  <si>
    <t>及时</t>
  </si>
  <si>
    <t>召开会议及时性</t>
  </si>
  <si>
    <t>开展调研工作及时性</t>
  </si>
  <si>
    <t>开展民主监督工作及时性</t>
  </si>
  <si>
    <t>到帮扶村开展帮扶工作及时性</t>
  </si>
  <si>
    <t>开展祖统联谊工作及时性</t>
  </si>
  <si>
    <t>成本控制率</t>
  </si>
  <si>
    <t>部门效果目标</t>
  </si>
  <si>
    <t>提升参训人员业务能力</t>
  </si>
  <si>
    <t>有效提升</t>
  </si>
  <si>
    <t>会议成果应用率</t>
  </si>
  <si>
    <t>建言献策有效率</t>
  </si>
  <si>
    <t>促进两岸合作交流</t>
  </si>
  <si>
    <t>有效促进</t>
  </si>
  <si>
    <t>社会影响</t>
  </si>
  <si>
    <t>单位获奖情况</t>
  </si>
  <si>
    <t>有</t>
  </si>
  <si>
    <t>违法违纪情况</t>
  </si>
  <si>
    <t>无</t>
  </si>
  <si>
    <t>能力建设</t>
  </si>
  <si>
    <t>长效管理</t>
  </si>
  <si>
    <t>机关长效管理建设完备程度</t>
  </si>
  <si>
    <t>完备</t>
  </si>
  <si>
    <t>人力资源建设</t>
  </si>
  <si>
    <t>人力资源建设情况完备程度</t>
  </si>
  <si>
    <t>档案管理</t>
  </si>
  <si>
    <t>档案管理建设完备程度</t>
  </si>
  <si>
    <t>服务对象满意度</t>
  </si>
  <si>
    <t>参训人员满意度</t>
  </si>
  <si>
    <t>合    计</t>
  </si>
  <si>
    <t>其他需要说明的问题：无。</t>
  </si>
  <si>
    <t>注： 1.部门（部门）整体支出绩效自评采取打分评价形式，满分为100分，各部门可根据指标的重要程度自主确定各项二、三级指标的权重分值，各项指标得分加总得出该项目绩效自评的总分（中央和省委巡视、各级审计和财政监督中发现问题的酌情扣分），各项指标得分最高不能超过该指标分值上限，原则上一级指标分值统一设置为：预算执行率10分、部门管理指标20分、履职效果指标50分、能力建设指标10分、服务对象满意度指标10分，二、三级指标权重分值由各部门根据指标重要程度、项目实施阶段等因素综合确定。</t>
  </si>
  <si>
    <t xml:space="preserve">     2.部门整体支出绩效自评结果，应根据部门本级和所属部门整体支出自评情况分析汇总形成，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汇总时以资金额度为权重，对分值加权平均计算。</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</si>
</sst>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theme="1"/>
      <name val="宋体"/>
      <charset val="134"/>
      <scheme val="minor"/>
    </font>
    <font>
      <sz val="11"/>
      <name val="宋体"/>
      <charset val="134"/>
      <scheme val="minor"/>
    </font>
    <font>
      <sz val="12"/>
      <name val="宋体"/>
      <charset val="134"/>
    </font>
    <font>
      <b/>
      <sz val="20"/>
      <name val="宋体"/>
      <charset val="134"/>
    </font>
    <font>
      <b/>
      <sz val="10.5"/>
      <name val="宋体"/>
      <charset val="134"/>
    </font>
    <font>
      <sz val="10.5"/>
      <name val="宋体"/>
      <charset val="134"/>
    </font>
    <font>
      <sz val="11"/>
      <name val="宋体"/>
      <charset val="134"/>
    </font>
    <font>
      <sz val="10.5"/>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2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bottom style="thin">
        <color auto="1"/>
      </bottom>
      <diagonal/>
    </border>
    <border>
      <left/>
      <right/>
      <top style="thin">
        <color auto="1"/>
      </top>
      <bottom/>
      <diagonal/>
    </border>
    <border>
      <left style="thin">
        <color rgb="FF000000"/>
      </left>
      <right/>
      <top style="thin">
        <color auto="1"/>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auto="1"/>
      </bottom>
      <diagonal/>
    </border>
    <border>
      <left style="thin">
        <color rgb="FF000000"/>
      </left>
      <right/>
      <top style="thin">
        <color auto="1"/>
      </top>
      <bottom style="thin">
        <color auto="1"/>
      </bottom>
      <diagonal/>
    </border>
    <border>
      <left/>
      <right/>
      <top/>
      <bottom style="thin">
        <color rgb="FF000000"/>
      </bottom>
      <diagonal/>
    </border>
    <border>
      <left/>
      <right/>
      <top style="thin">
        <color rgb="FF000000"/>
      </top>
      <bottom/>
      <diagonal/>
    </border>
    <border>
      <left style="thin">
        <color auto="1"/>
      </left>
      <right/>
      <top/>
      <bottom/>
      <diagonal/>
    </border>
    <border>
      <left/>
      <right style="thin">
        <color rgb="FF000000"/>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2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5" applyNumberFormat="0" applyFill="0" applyAlignment="0" applyProtection="0">
      <alignment vertical="center"/>
    </xf>
    <xf numFmtId="0" fontId="19" fillId="0" borderId="25" applyNumberFormat="0" applyFill="0" applyAlignment="0" applyProtection="0">
      <alignment vertical="center"/>
    </xf>
    <xf numFmtId="0" fontId="11" fillId="9" borderId="0" applyNumberFormat="0" applyBorder="0" applyAlignment="0" applyProtection="0">
      <alignment vertical="center"/>
    </xf>
    <xf numFmtId="0" fontId="14" fillId="0" borderId="26" applyNumberFormat="0" applyFill="0" applyAlignment="0" applyProtection="0">
      <alignment vertical="center"/>
    </xf>
    <xf numFmtId="0" fontId="11" fillId="10" borderId="0" applyNumberFormat="0" applyBorder="0" applyAlignment="0" applyProtection="0">
      <alignment vertical="center"/>
    </xf>
    <xf numFmtId="0" fontId="20" fillId="11" borderId="27" applyNumberFormat="0" applyAlignment="0" applyProtection="0">
      <alignment vertical="center"/>
    </xf>
    <xf numFmtId="0" fontId="21" fillId="11" borderId="23" applyNumberFormat="0" applyAlignment="0" applyProtection="0">
      <alignment vertical="center"/>
    </xf>
    <xf numFmtId="0" fontId="22" fillId="12" borderId="2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29" applyNumberFormat="0" applyFill="0" applyAlignment="0" applyProtection="0">
      <alignment vertical="center"/>
    </xf>
    <xf numFmtId="0" fontId="24" fillId="0" borderId="3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0" fillId="0" borderId="0">
      <alignment vertical="center"/>
    </xf>
  </cellStyleXfs>
  <cellXfs count="69">
    <xf numFmtId="0" fontId="0" fillId="0" borderId="0" xfId="0">
      <alignment vertical="center"/>
    </xf>
    <xf numFmtId="0" fontId="1" fillId="0" borderId="0" xfId="0" applyFont="1" applyFill="1" applyBorder="1" applyAlignment="1"/>
    <xf numFmtId="0" fontId="1" fillId="0" borderId="0" xfId="0" applyFont="1" applyFill="1" applyAlignment="1"/>
    <xf numFmtId="0" fontId="2" fillId="0" borderId="0" xfId="0" applyFont="1" applyFill="1" applyBorder="1" applyAlignment="1">
      <alignmen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9"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5" fillId="0" borderId="8" xfId="0" applyNumberFormat="1"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6" xfId="0" applyFont="1" applyFill="1" applyBorder="1" applyAlignment="1">
      <alignment horizontal="left" vertical="center" wrapText="1"/>
    </xf>
    <xf numFmtId="0" fontId="5" fillId="0" borderId="5" xfId="0"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9" fontId="5" fillId="0" borderId="3" xfId="0" applyNumberFormat="1" applyFont="1" applyFill="1" applyBorder="1" applyAlignment="1">
      <alignment horizontal="center" vertical="center" wrapText="1"/>
    </xf>
    <xf numFmtId="9" fontId="5" fillId="0" borderId="8"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177" fontId="5" fillId="0" borderId="5" xfId="0" applyNumberFormat="1" applyFont="1" applyFill="1" applyBorder="1" applyAlignment="1">
      <alignment horizontal="center" vertical="center" wrapText="1"/>
    </xf>
    <xf numFmtId="0" fontId="6" fillId="0" borderId="6" xfId="0" applyNumberFormat="1" applyFont="1" applyFill="1" applyBorder="1" applyAlignment="1" applyProtection="1">
      <alignment horizontal="left" vertical="center" wrapText="1"/>
    </xf>
    <xf numFmtId="0" fontId="4"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left" vertical="center" wrapText="1"/>
    </xf>
    <xf numFmtId="9" fontId="5" fillId="0" borderId="6" xfId="0" applyNumberFormat="1" applyFont="1" applyFill="1" applyBorder="1" applyAlignment="1">
      <alignment horizontal="center" vertical="center" wrapText="1"/>
    </xf>
    <xf numFmtId="176" fontId="5" fillId="0" borderId="6" xfId="0" applyNumberFormat="1" applyFont="1" applyFill="1" applyBorder="1" applyAlignment="1" applyProtection="1">
      <alignment horizontal="center" vertical="center" wrapText="1"/>
    </xf>
    <xf numFmtId="0" fontId="5" fillId="0" borderId="0" xfId="0" applyFont="1" applyFill="1" applyBorder="1" applyAlignment="1">
      <alignment horizontal="center" vertical="center" wrapText="1"/>
    </xf>
    <xf numFmtId="0" fontId="5" fillId="0" borderId="14" xfId="0" applyFont="1" applyFill="1" applyBorder="1" applyAlignment="1">
      <alignment horizontal="center" vertical="center" wrapText="1"/>
    </xf>
    <xf numFmtId="10" fontId="5" fillId="0" borderId="6" xfId="0" applyNumberFormat="1" applyFont="1" applyFill="1" applyBorder="1" applyAlignment="1">
      <alignment horizontal="center" vertical="center" wrapText="1"/>
    </xf>
    <xf numFmtId="0" fontId="5" fillId="0" borderId="15" xfId="0" applyFont="1" applyFill="1" applyBorder="1" applyAlignment="1">
      <alignment horizontal="center" vertical="center" wrapText="1"/>
    </xf>
    <xf numFmtId="177" fontId="5" fillId="0" borderId="6" xfId="0" applyNumberFormat="1"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7" fillId="0" borderId="6" xfId="0" applyNumberFormat="1" applyFont="1" applyFill="1" applyBorder="1" applyAlignment="1">
      <alignment horizontal="center" vertical="center"/>
    </xf>
    <xf numFmtId="0" fontId="5" fillId="0" borderId="21" xfId="0" applyFont="1" applyFill="1" applyBorder="1" applyAlignment="1">
      <alignment horizontal="center" vertical="center" wrapText="1"/>
    </xf>
    <xf numFmtId="0" fontId="1" fillId="0" borderId="6" xfId="0" applyFont="1" applyFill="1" applyBorder="1" applyAlignment="1">
      <alignment horizontal="left" vertical="center"/>
    </xf>
    <xf numFmtId="0" fontId="1" fillId="0" borderId="6" xfId="0" applyFont="1" applyFill="1" applyBorder="1" applyAlignment="1">
      <alignment horizontal="center" vertical="center"/>
    </xf>
    <xf numFmtId="9" fontId="1" fillId="0" borderId="6" xfId="0" applyNumberFormat="1" applyFont="1" applyFill="1" applyBorder="1" applyAlignment="1">
      <alignment horizontal="center" vertical="center"/>
    </xf>
    <xf numFmtId="0" fontId="7" fillId="0" borderId="3" xfId="0" applyFont="1" applyFill="1" applyBorder="1" applyAlignment="1">
      <alignment horizontal="left" vertical="center"/>
    </xf>
    <xf numFmtId="0" fontId="5" fillId="0" borderId="7"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6" xfId="0" applyFont="1" applyFill="1" applyBorder="1" applyAlignment="1">
      <alignment horizontal="left" vertical="center"/>
    </xf>
    <xf numFmtId="0" fontId="5" fillId="0" borderId="2" xfId="0" applyFont="1" applyFill="1" applyBorder="1" applyAlignment="1">
      <alignment horizontal="left" vertical="center" wrapText="1"/>
    </xf>
    <xf numFmtId="176" fontId="4" fillId="0" borderId="6" xfId="0" applyNumberFormat="1"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8" xfId="0" applyFont="1" applyFill="1" applyBorder="1" applyAlignment="1">
      <alignment horizontal="center" vertical="center" wrapText="1"/>
    </xf>
    <xf numFmtId="0" fontId="4" fillId="0" borderId="8" xfId="0" applyFont="1" applyFill="1" applyBorder="1" applyAlignment="1">
      <alignment horizontal="center" vertical="center"/>
    </xf>
    <xf numFmtId="176" fontId="5" fillId="0" borderId="8" xfId="0" applyNumberFormat="1" applyFont="1" applyFill="1" applyBorder="1" applyAlignment="1">
      <alignment horizontal="center" vertical="center"/>
    </xf>
    <xf numFmtId="9" fontId="5" fillId="0" borderId="6" xfId="0" applyNumberFormat="1" applyFont="1" applyFill="1" applyBorder="1" applyAlignment="1">
      <alignment vertical="center" wrapText="1"/>
    </xf>
    <xf numFmtId="0" fontId="5" fillId="0" borderId="6" xfId="49" applyFont="1" applyFill="1" applyBorder="1" applyAlignment="1">
      <alignment vertical="center" wrapText="1"/>
    </xf>
    <xf numFmtId="0" fontId="1" fillId="0" borderId="0" xfId="0" applyFont="1" applyFill="1" applyBorder="1" applyAlignment="1">
      <alignment wrapText="1"/>
    </xf>
    <xf numFmtId="0" fontId="5" fillId="0" borderId="22"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61"/>
  <sheetViews>
    <sheetView tabSelected="1" workbookViewId="0">
      <selection activeCell="A1" sqref="A1:I1"/>
    </sheetView>
  </sheetViews>
  <sheetFormatPr defaultColWidth="11" defaultRowHeight="20" customHeight="1"/>
  <cols>
    <col min="1" max="1" width="13" style="1" customWidth="1"/>
    <col min="2" max="2" width="18.3796296296296" style="1" customWidth="1"/>
    <col min="3" max="3" width="19.3796296296296" style="1" customWidth="1"/>
    <col min="4" max="4" width="27.3796296296296" style="1" customWidth="1"/>
    <col min="5" max="5" width="19" style="1" customWidth="1"/>
    <col min="6" max="6" width="14.25" style="1" customWidth="1"/>
    <col min="7" max="7" width="13.25" style="1" customWidth="1"/>
    <col min="8" max="8" width="11.8796296296296" style="1" customWidth="1"/>
    <col min="9" max="9" width="29.2222222222222" style="1" customWidth="1"/>
    <col min="10" max="10" width="13.75" style="1" customWidth="1"/>
    <col min="11" max="16378" width="11" style="1"/>
    <col min="16379" max="16384" width="11" style="3"/>
  </cols>
  <sheetData>
    <row r="1" s="1" customFormat="1" ht="54" customHeight="1" spans="1:9">
      <c r="A1" s="4" t="s">
        <v>0</v>
      </c>
      <c r="B1" s="4"/>
      <c r="C1" s="4"/>
      <c r="D1" s="4"/>
      <c r="E1" s="4"/>
      <c r="F1" s="4"/>
      <c r="G1" s="4"/>
      <c r="H1" s="4"/>
      <c r="I1" s="4"/>
    </row>
    <row r="2" s="1" customFormat="1" customHeight="1" spans="1:9">
      <c r="A2" s="5" t="s">
        <v>1</v>
      </c>
      <c r="B2" s="6" t="s">
        <v>2</v>
      </c>
      <c r="C2" s="7"/>
      <c r="D2" s="7"/>
      <c r="E2" s="7"/>
      <c r="F2" s="7"/>
      <c r="G2" s="7"/>
      <c r="H2" s="7"/>
      <c r="I2" s="62"/>
    </row>
    <row r="3" s="1" customFormat="1" customHeight="1" spans="1:9">
      <c r="A3" s="8" t="s">
        <v>3</v>
      </c>
      <c r="B3" s="9"/>
      <c r="C3" s="9" t="s">
        <v>4</v>
      </c>
      <c r="D3" s="10" t="s">
        <v>5</v>
      </c>
      <c r="E3" s="11" t="s">
        <v>6</v>
      </c>
      <c r="F3" s="12" t="s">
        <v>7</v>
      </c>
      <c r="G3" s="13"/>
      <c r="H3" s="14" t="s">
        <v>8</v>
      </c>
      <c r="I3" s="63" t="s">
        <v>9</v>
      </c>
    </row>
    <row r="4" s="1" customFormat="1" customHeight="1" spans="1:9">
      <c r="A4" s="15"/>
      <c r="B4" s="16" t="s">
        <v>10</v>
      </c>
      <c r="C4" s="17">
        <f>5984500/10000</f>
        <v>598.45</v>
      </c>
      <c r="D4" s="18">
        <f>7129619.35/10000</f>
        <v>712.961935</v>
      </c>
      <c r="E4" s="18">
        <v>685.4</v>
      </c>
      <c r="F4" s="19">
        <f>E4/D4</f>
        <v>0.961341645820123</v>
      </c>
      <c r="G4" s="20"/>
      <c r="H4" s="21">
        <v>10</v>
      </c>
      <c r="I4" s="64">
        <f>H4*F4</f>
        <v>9.61341645820123</v>
      </c>
    </row>
    <row r="5" s="1" customFormat="1" customHeight="1" spans="1:9">
      <c r="A5" s="15"/>
      <c r="B5" s="22" t="s">
        <v>11</v>
      </c>
      <c r="C5" s="23">
        <f>5084500/10000</f>
        <v>508.45</v>
      </c>
      <c r="D5" s="24">
        <v>586.95</v>
      </c>
      <c r="E5" s="25">
        <v>586.95</v>
      </c>
      <c r="F5" s="26">
        <f>E5/D5</f>
        <v>1</v>
      </c>
      <c r="G5" s="27"/>
      <c r="H5" s="21" t="s">
        <v>12</v>
      </c>
      <c r="I5" s="21" t="s">
        <v>12</v>
      </c>
    </row>
    <row r="6" s="1" customFormat="1" customHeight="1" spans="1:9">
      <c r="A6" s="28"/>
      <c r="B6" s="22" t="s">
        <v>13</v>
      </c>
      <c r="C6" s="29">
        <f>900000/10000</f>
        <v>90</v>
      </c>
      <c r="D6" s="24">
        <f>(984519.3+275651.5)/10000</f>
        <v>126.01708</v>
      </c>
      <c r="E6" s="25">
        <v>98.45</v>
      </c>
      <c r="F6" s="19">
        <f>E6/D6</f>
        <v>0.781243304479044</v>
      </c>
      <c r="G6" s="20"/>
      <c r="H6" s="21" t="s">
        <v>12</v>
      </c>
      <c r="I6" s="21" t="s">
        <v>12</v>
      </c>
    </row>
    <row r="7" s="1" customFormat="1" customHeight="1" spans="1:9">
      <c r="A7" s="9" t="s">
        <v>14</v>
      </c>
      <c r="B7" s="8" t="s">
        <v>15</v>
      </c>
      <c r="C7" s="8"/>
      <c r="D7" s="8"/>
      <c r="E7" s="9" t="s">
        <v>16</v>
      </c>
      <c r="F7" s="9"/>
      <c r="G7" s="9"/>
      <c r="H7" s="9"/>
      <c r="I7" s="9"/>
    </row>
    <row r="8" s="1" customFormat="1" ht="144" customHeight="1" spans="1:9">
      <c r="A8" s="12"/>
      <c r="B8" s="30" t="s">
        <v>17</v>
      </c>
      <c r="C8" s="30"/>
      <c r="D8" s="30"/>
      <c r="E8" s="30" t="s">
        <v>18</v>
      </c>
      <c r="F8" s="30"/>
      <c r="G8" s="30"/>
      <c r="H8" s="30"/>
      <c r="I8" s="30"/>
    </row>
    <row r="9" s="1" customFormat="1" ht="110" customHeight="1" spans="1:9">
      <c r="A9" s="12"/>
      <c r="B9" s="30" t="s">
        <v>19</v>
      </c>
      <c r="C9" s="30"/>
      <c r="D9" s="30"/>
      <c r="E9" s="30" t="s">
        <v>20</v>
      </c>
      <c r="F9" s="30"/>
      <c r="G9" s="30"/>
      <c r="H9" s="30"/>
      <c r="I9" s="30"/>
    </row>
    <row r="10" s="1" customFormat="1" ht="137" customHeight="1" spans="1:9">
      <c r="A10" s="12"/>
      <c r="B10" s="30" t="s">
        <v>21</v>
      </c>
      <c r="C10" s="30"/>
      <c r="D10" s="30"/>
      <c r="E10" s="30" t="s">
        <v>22</v>
      </c>
      <c r="F10" s="30"/>
      <c r="G10" s="30"/>
      <c r="H10" s="30"/>
      <c r="I10" s="30"/>
    </row>
    <row r="11" s="1" customFormat="1" ht="180" customHeight="1" spans="1:9">
      <c r="A11" s="12"/>
      <c r="B11" s="30" t="s">
        <v>23</v>
      </c>
      <c r="C11" s="30"/>
      <c r="D11" s="30"/>
      <c r="E11" s="30" t="s">
        <v>24</v>
      </c>
      <c r="F11" s="30"/>
      <c r="G11" s="30"/>
      <c r="H11" s="30"/>
      <c r="I11" s="30"/>
    </row>
    <row r="12" s="1" customFormat="1" ht="101" customHeight="1" spans="1:9">
      <c r="A12" s="12"/>
      <c r="B12" s="30" t="s">
        <v>25</v>
      </c>
      <c r="C12" s="30"/>
      <c r="D12" s="30"/>
      <c r="E12" s="30" t="s">
        <v>26</v>
      </c>
      <c r="F12" s="30"/>
      <c r="G12" s="30"/>
      <c r="H12" s="30"/>
      <c r="I12" s="30"/>
    </row>
    <row r="13" s="1" customFormat="1" customHeight="1" spans="1:9">
      <c r="A13" s="17" t="s">
        <v>27</v>
      </c>
      <c r="B13" s="10" t="s">
        <v>28</v>
      </c>
      <c r="C13" s="31" t="s">
        <v>29</v>
      </c>
      <c r="D13" s="11" t="s">
        <v>30</v>
      </c>
      <c r="E13" s="9" t="s">
        <v>31</v>
      </c>
      <c r="F13" s="9" t="s">
        <v>32</v>
      </c>
      <c r="G13" s="9" t="s">
        <v>8</v>
      </c>
      <c r="H13" s="9" t="s">
        <v>9</v>
      </c>
      <c r="I13" s="9" t="s">
        <v>33</v>
      </c>
    </row>
    <row r="14" s="1" customFormat="1" customHeight="1" spans="1:9">
      <c r="A14" s="17"/>
      <c r="B14" s="32" t="s">
        <v>34</v>
      </c>
      <c r="C14" s="33" t="s">
        <v>35</v>
      </c>
      <c r="D14" s="34" t="s">
        <v>36</v>
      </c>
      <c r="E14" s="35" t="s">
        <v>37</v>
      </c>
      <c r="F14" s="35">
        <f>F5</f>
        <v>1</v>
      </c>
      <c r="G14" s="36">
        <v>2.7</v>
      </c>
      <c r="H14" s="36">
        <v>2.7</v>
      </c>
      <c r="I14" s="65"/>
    </row>
    <row r="15" s="1" customFormat="1" ht="84" customHeight="1" spans="1:9">
      <c r="A15" s="17"/>
      <c r="B15" s="37"/>
      <c r="C15" s="38"/>
      <c r="D15" s="34" t="s">
        <v>38</v>
      </c>
      <c r="E15" s="35" t="s">
        <v>37</v>
      </c>
      <c r="F15" s="39">
        <f>F6</f>
        <v>0.781243304479044</v>
      </c>
      <c r="G15" s="36">
        <v>2.7</v>
      </c>
      <c r="H15" s="18">
        <v>2.11</v>
      </c>
      <c r="I15" s="65" t="s">
        <v>39</v>
      </c>
    </row>
    <row r="16" s="1" customFormat="1" customHeight="1" spans="1:9">
      <c r="A16" s="17"/>
      <c r="B16" s="37"/>
      <c r="C16" s="38"/>
      <c r="D16" s="34" t="s">
        <v>40</v>
      </c>
      <c r="E16" s="35" t="s">
        <v>41</v>
      </c>
      <c r="F16" s="39">
        <f>52011.15/120000</f>
        <v>0.43342625</v>
      </c>
      <c r="G16" s="36">
        <v>2.7</v>
      </c>
      <c r="H16" s="18">
        <v>1.17</v>
      </c>
      <c r="I16" s="66" t="s">
        <v>42</v>
      </c>
    </row>
    <row r="17" s="1" customFormat="1" ht="63" customHeight="1" spans="1:10">
      <c r="A17" s="17"/>
      <c r="B17" s="37"/>
      <c r="C17" s="40"/>
      <c r="D17" s="34" t="s">
        <v>43</v>
      </c>
      <c r="E17" s="35" t="s">
        <v>41</v>
      </c>
      <c r="F17" s="39">
        <f>(275651.5-507346.97)/507346.97</f>
        <v>-0.456680504073967</v>
      </c>
      <c r="G17" s="36">
        <v>2.7</v>
      </c>
      <c r="H17" s="41">
        <v>0</v>
      </c>
      <c r="I17" s="65" t="s">
        <v>44</v>
      </c>
      <c r="J17" s="67"/>
    </row>
    <row r="18" s="1" customFormat="1" customHeight="1" spans="1:9">
      <c r="A18" s="17"/>
      <c r="B18" s="37"/>
      <c r="C18" s="42" t="s">
        <v>45</v>
      </c>
      <c r="D18" s="34" t="s">
        <v>46</v>
      </c>
      <c r="E18" s="17" t="s">
        <v>47</v>
      </c>
      <c r="F18" s="35">
        <v>1</v>
      </c>
      <c r="G18" s="36">
        <v>2.7</v>
      </c>
      <c r="H18" s="36">
        <v>2.7</v>
      </c>
      <c r="I18" s="16"/>
    </row>
    <row r="19" s="1" customFormat="1" customHeight="1" spans="1:9">
      <c r="A19" s="17"/>
      <c r="B19" s="37"/>
      <c r="C19" s="40"/>
      <c r="D19" s="34" t="s">
        <v>48</v>
      </c>
      <c r="E19" s="17" t="s">
        <v>49</v>
      </c>
      <c r="F19" s="35">
        <v>1</v>
      </c>
      <c r="G19" s="36">
        <v>2.7</v>
      </c>
      <c r="H19" s="36">
        <v>2.7</v>
      </c>
      <c r="I19" s="16"/>
    </row>
    <row r="20" s="1" customFormat="1" customHeight="1" spans="1:9">
      <c r="A20" s="17"/>
      <c r="B20" s="37"/>
      <c r="C20" s="43" t="s">
        <v>50</v>
      </c>
      <c r="D20" s="34" t="s">
        <v>51</v>
      </c>
      <c r="E20" s="17" t="s">
        <v>49</v>
      </c>
      <c r="F20" s="35">
        <v>1</v>
      </c>
      <c r="G20" s="36">
        <v>2.7</v>
      </c>
      <c r="H20" s="36">
        <v>2.7</v>
      </c>
      <c r="I20" s="16"/>
    </row>
    <row r="21" s="1" customFormat="1" customHeight="1" spans="1:9">
      <c r="A21" s="17"/>
      <c r="B21" s="37"/>
      <c r="C21" s="44" t="s">
        <v>52</v>
      </c>
      <c r="D21" s="34" t="s">
        <v>53</v>
      </c>
      <c r="E21" s="17" t="s">
        <v>49</v>
      </c>
      <c r="F21" s="35">
        <v>1</v>
      </c>
      <c r="G21" s="36">
        <v>2.7</v>
      </c>
      <c r="H21" s="36">
        <v>2.7</v>
      </c>
      <c r="I21" s="16"/>
    </row>
    <row r="22" s="1" customFormat="1" ht="63" customHeight="1" spans="1:9">
      <c r="A22" s="17"/>
      <c r="B22" s="37"/>
      <c r="C22" s="44" t="s">
        <v>54</v>
      </c>
      <c r="D22" s="34" t="s">
        <v>55</v>
      </c>
      <c r="E22" s="35" t="s">
        <v>56</v>
      </c>
      <c r="F22" s="39">
        <f>26/30</f>
        <v>0.866666666666667</v>
      </c>
      <c r="G22" s="36">
        <v>2.7</v>
      </c>
      <c r="H22" s="18">
        <v>2.34</v>
      </c>
      <c r="I22" s="65" t="s">
        <v>57</v>
      </c>
    </row>
    <row r="23" s="1" customFormat="1" customHeight="1" spans="1:9">
      <c r="A23" s="17"/>
      <c r="B23" s="45"/>
      <c r="C23" s="44" t="s">
        <v>58</v>
      </c>
      <c r="D23" s="34" t="s">
        <v>59</v>
      </c>
      <c r="E23" s="17" t="s">
        <v>47</v>
      </c>
      <c r="F23" s="35">
        <v>1</v>
      </c>
      <c r="G23" s="36">
        <v>2.7</v>
      </c>
      <c r="H23" s="36">
        <v>2.7</v>
      </c>
      <c r="I23" s="16"/>
    </row>
    <row r="24" s="1" customFormat="1" ht="74" customHeight="1" spans="1:9">
      <c r="A24" s="17"/>
      <c r="B24" s="46" t="s">
        <v>60</v>
      </c>
      <c r="C24" s="47" t="s">
        <v>61</v>
      </c>
      <c r="D24" s="34" t="s">
        <v>62</v>
      </c>
      <c r="E24" s="17" t="s">
        <v>63</v>
      </c>
      <c r="F24" s="17" t="s">
        <v>64</v>
      </c>
      <c r="G24" s="18">
        <v>4.5</v>
      </c>
      <c r="H24" s="48">
        <v>1.5</v>
      </c>
      <c r="I24" s="22" t="s">
        <v>65</v>
      </c>
    </row>
    <row r="25" s="1" customFormat="1" ht="76" customHeight="1" spans="1:9">
      <c r="A25" s="17"/>
      <c r="B25" s="37"/>
      <c r="C25" s="49"/>
      <c r="D25" s="34" t="s">
        <v>66</v>
      </c>
      <c r="E25" s="17" t="s">
        <v>67</v>
      </c>
      <c r="F25" s="17" t="s">
        <v>68</v>
      </c>
      <c r="G25" s="18" t="s">
        <v>12</v>
      </c>
      <c r="H25" s="18" t="s">
        <v>12</v>
      </c>
      <c r="I25" s="22" t="s">
        <v>69</v>
      </c>
    </row>
    <row r="26" s="1" customFormat="1" customHeight="1" spans="1:9">
      <c r="A26" s="17"/>
      <c r="B26" s="37"/>
      <c r="C26" s="49"/>
      <c r="D26" s="34" t="s">
        <v>70</v>
      </c>
      <c r="E26" s="17" t="s">
        <v>71</v>
      </c>
      <c r="F26" s="17" t="s">
        <v>72</v>
      </c>
      <c r="G26" s="18">
        <v>4.5</v>
      </c>
      <c r="H26" s="48">
        <v>4.5</v>
      </c>
      <c r="I26" s="22" t="s">
        <v>73</v>
      </c>
    </row>
    <row r="27" s="1" customFormat="1" ht="23" customHeight="1" spans="1:9">
      <c r="A27" s="17"/>
      <c r="B27" s="37"/>
      <c r="C27" s="49"/>
      <c r="D27" s="34" t="s">
        <v>74</v>
      </c>
      <c r="E27" s="17" t="s">
        <v>75</v>
      </c>
      <c r="F27" s="17" t="s">
        <v>76</v>
      </c>
      <c r="G27" s="18" t="s">
        <v>12</v>
      </c>
      <c r="H27" s="18" t="s">
        <v>12</v>
      </c>
      <c r="I27" s="22"/>
    </row>
    <row r="28" s="1" customFormat="1" ht="61" customHeight="1" spans="1:9">
      <c r="A28" s="17"/>
      <c r="B28" s="37"/>
      <c r="C28" s="49"/>
      <c r="D28" s="34" t="s">
        <v>77</v>
      </c>
      <c r="E28" s="17" t="s">
        <v>78</v>
      </c>
      <c r="F28" s="17" t="s">
        <v>79</v>
      </c>
      <c r="G28" s="18">
        <v>4.5</v>
      </c>
      <c r="H28" s="48">
        <v>3.75</v>
      </c>
      <c r="I28" s="22" t="s">
        <v>80</v>
      </c>
    </row>
    <row r="29" s="1" customFormat="1" customHeight="1" spans="1:9">
      <c r="A29" s="17"/>
      <c r="B29" s="37"/>
      <c r="C29" s="49"/>
      <c r="D29" s="34" t="s">
        <v>81</v>
      </c>
      <c r="E29" s="18" t="s">
        <v>82</v>
      </c>
      <c r="F29" s="48" t="s">
        <v>83</v>
      </c>
      <c r="G29" s="18" t="s">
        <v>12</v>
      </c>
      <c r="H29" s="18" t="s">
        <v>12</v>
      </c>
      <c r="I29" s="17"/>
    </row>
    <row r="30" s="1" customFormat="1" customHeight="1" spans="1:9">
      <c r="A30" s="17"/>
      <c r="B30" s="37"/>
      <c r="C30" s="49"/>
      <c r="D30" s="34" t="s">
        <v>84</v>
      </c>
      <c r="E30" s="18" t="s">
        <v>85</v>
      </c>
      <c r="F30" s="48" t="s">
        <v>86</v>
      </c>
      <c r="G30" s="18" t="s">
        <v>12</v>
      </c>
      <c r="H30" s="18" t="s">
        <v>12</v>
      </c>
      <c r="I30" s="17"/>
    </row>
    <row r="31" s="1" customFormat="1" customHeight="1" spans="1:9">
      <c r="A31" s="17"/>
      <c r="B31" s="37"/>
      <c r="C31" s="49"/>
      <c r="D31" s="34" t="s">
        <v>87</v>
      </c>
      <c r="E31" s="17" t="s">
        <v>71</v>
      </c>
      <c r="F31" s="17" t="s">
        <v>72</v>
      </c>
      <c r="G31" s="18">
        <v>4.5</v>
      </c>
      <c r="H31" s="48">
        <v>4.5</v>
      </c>
      <c r="I31" s="17" t="s">
        <v>73</v>
      </c>
    </row>
    <row r="32" s="1" customFormat="1" customHeight="1" spans="1:9">
      <c r="A32" s="17"/>
      <c r="B32" s="37"/>
      <c r="C32" s="49"/>
      <c r="D32" s="34" t="s">
        <v>88</v>
      </c>
      <c r="E32" s="17" t="s">
        <v>71</v>
      </c>
      <c r="F32" s="17" t="s">
        <v>72</v>
      </c>
      <c r="G32" s="18">
        <v>4.5</v>
      </c>
      <c r="H32" s="48">
        <v>4.5</v>
      </c>
      <c r="I32" s="17" t="s">
        <v>73</v>
      </c>
    </row>
    <row r="33" s="1" customFormat="1" customHeight="1" spans="1:9">
      <c r="A33" s="17"/>
      <c r="B33" s="37"/>
      <c r="C33" s="49"/>
      <c r="D33" s="34" t="s">
        <v>89</v>
      </c>
      <c r="E33" s="35">
        <v>1</v>
      </c>
      <c r="F33" s="35">
        <v>1</v>
      </c>
      <c r="G33" s="18" t="s">
        <v>12</v>
      </c>
      <c r="H33" s="18" t="s">
        <v>12</v>
      </c>
      <c r="I33" s="17"/>
    </row>
    <row r="34" s="1" customFormat="1" customHeight="1" spans="1:9">
      <c r="A34" s="17"/>
      <c r="B34" s="37"/>
      <c r="C34" s="49"/>
      <c r="D34" s="34" t="s">
        <v>90</v>
      </c>
      <c r="E34" s="35">
        <v>1</v>
      </c>
      <c r="F34" s="35">
        <v>1</v>
      </c>
      <c r="G34" s="18" t="s">
        <v>12</v>
      </c>
      <c r="H34" s="18" t="s">
        <v>12</v>
      </c>
      <c r="I34" s="17"/>
    </row>
    <row r="35" s="1" customFormat="1" customHeight="1" spans="1:9">
      <c r="A35" s="17"/>
      <c r="B35" s="37"/>
      <c r="C35" s="49"/>
      <c r="D35" s="50" t="s">
        <v>91</v>
      </c>
      <c r="E35" s="51" t="s">
        <v>92</v>
      </c>
      <c r="F35" s="52">
        <v>0.98</v>
      </c>
      <c r="G35" s="18" t="s">
        <v>12</v>
      </c>
      <c r="H35" s="18" t="s">
        <v>12</v>
      </c>
      <c r="I35" s="17"/>
    </row>
    <row r="36" s="1" customFormat="1" customHeight="1" spans="1:9">
      <c r="A36" s="17"/>
      <c r="B36" s="37"/>
      <c r="C36" s="49"/>
      <c r="D36" s="34" t="s">
        <v>93</v>
      </c>
      <c r="E36" s="17" t="s">
        <v>94</v>
      </c>
      <c r="F36" s="35">
        <v>1</v>
      </c>
      <c r="G36" s="18" t="s">
        <v>12</v>
      </c>
      <c r="H36" s="18" t="s">
        <v>12</v>
      </c>
      <c r="I36" s="17"/>
    </row>
    <row r="37" s="1" customFormat="1" customHeight="1" spans="1:9">
      <c r="A37" s="17"/>
      <c r="B37" s="37"/>
      <c r="C37" s="49"/>
      <c r="D37" s="34" t="s">
        <v>95</v>
      </c>
      <c r="E37" s="17" t="s">
        <v>94</v>
      </c>
      <c r="F37" s="35">
        <v>1</v>
      </c>
      <c r="G37" s="18" t="s">
        <v>12</v>
      </c>
      <c r="H37" s="18" t="s">
        <v>12</v>
      </c>
      <c r="I37" s="17"/>
    </row>
    <row r="38" s="1" customFormat="1" customHeight="1" spans="1:9">
      <c r="A38" s="17"/>
      <c r="B38" s="37"/>
      <c r="C38" s="49"/>
      <c r="D38" s="53" t="s">
        <v>96</v>
      </c>
      <c r="E38" s="17" t="s">
        <v>94</v>
      </c>
      <c r="F38" s="35">
        <v>1</v>
      </c>
      <c r="G38" s="18" t="s">
        <v>12</v>
      </c>
      <c r="H38" s="18" t="s">
        <v>12</v>
      </c>
      <c r="I38" s="17"/>
    </row>
    <row r="39" s="1" customFormat="1" customHeight="1" spans="1:9">
      <c r="A39" s="17"/>
      <c r="B39" s="37"/>
      <c r="C39" s="49"/>
      <c r="D39" s="53" t="s">
        <v>97</v>
      </c>
      <c r="E39" s="17" t="s">
        <v>94</v>
      </c>
      <c r="F39" s="35">
        <v>1</v>
      </c>
      <c r="G39" s="18" t="s">
        <v>12</v>
      </c>
      <c r="H39" s="18" t="s">
        <v>12</v>
      </c>
      <c r="I39" s="17"/>
    </row>
    <row r="40" s="1" customFormat="1" customHeight="1" spans="1:9">
      <c r="A40" s="17"/>
      <c r="B40" s="37"/>
      <c r="C40" s="49"/>
      <c r="D40" s="53" t="s">
        <v>98</v>
      </c>
      <c r="E40" s="17" t="s">
        <v>94</v>
      </c>
      <c r="F40" s="35">
        <v>1</v>
      </c>
      <c r="G40" s="18" t="s">
        <v>12</v>
      </c>
      <c r="H40" s="18" t="s">
        <v>12</v>
      </c>
      <c r="I40" s="17"/>
    </row>
    <row r="41" s="1" customFormat="1" customHeight="1" spans="1:9">
      <c r="A41" s="17"/>
      <c r="B41" s="37"/>
      <c r="C41" s="49"/>
      <c r="D41" s="53" t="s">
        <v>99</v>
      </c>
      <c r="E41" s="17" t="s">
        <v>94</v>
      </c>
      <c r="F41" s="35">
        <v>1</v>
      </c>
      <c r="G41" s="18" t="s">
        <v>12</v>
      </c>
      <c r="H41" s="18" t="s">
        <v>12</v>
      </c>
      <c r="I41" s="17"/>
    </row>
    <row r="42" s="1" customFormat="1" customHeight="1" spans="1:9">
      <c r="A42" s="17"/>
      <c r="B42" s="37"/>
      <c r="C42" s="54"/>
      <c r="D42" s="53" t="s">
        <v>100</v>
      </c>
      <c r="E42" s="55" t="s">
        <v>41</v>
      </c>
      <c r="F42" s="39">
        <f>F4</f>
        <v>0.961341645820123</v>
      </c>
      <c r="G42" s="18" t="s">
        <v>12</v>
      </c>
      <c r="H42" s="18" t="s">
        <v>12</v>
      </c>
      <c r="I42" s="17"/>
    </row>
    <row r="43" s="1" customFormat="1" customHeight="1" spans="1:9">
      <c r="A43" s="17"/>
      <c r="B43" s="37"/>
      <c r="C43" s="17" t="s">
        <v>101</v>
      </c>
      <c r="D43" s="56" t="s">
        <v>102</v>
      </c>
      <c r="E43" s="55" t="s">
        <v>103</v>
      </c>
      <c r="F43" s="35">
        <v>1</v>
      </c>
      <c r="G43" s="18">
        <v>5.6</v>
      </c>
      <c r="H43" s="18">
        <v>5.6</v>
      </c>
      <c r="I43" s="17" t="s">
        <v>73</v>
      </c>
    </row>
    <row r="44" s="1" customFormat="1" customHeight="1" spans="1:9">
      <c r="A44" s="17"/>
      <c r="B44" s="37"/>
      <c r="C44" s="17"/>
      <c r="D44" s="56" t="s">
        <v>104</v>
      </c>
      <c r="E44" s="55" t="s">
        <v>92</v>
      </c>
      <c r="F44" s="35">
        <v>0.95</v>
      </c>
      <c r="G44" s="18">
        <v>5.6</v>
      </c>
      <c r="H44" s="18">
        <v>5.6</v>
      </c>
      <c r="I44" s="17"/>
    </row>
    <row r="45" s="1" customFormat="1" customHeight="1" spans="1:9">
      <c r="A45" s="17"/>
      <c r="B45" s="37"/>
      <c r="C45" s="17"/>
      <c r="D45" s="56" t="s">
        <v>105</v>
      </c>
      <c r="E45" s="17" t="s">
        <v>92</v>
      </c>
      <c r="F45" s="35">
        <v>0.95</v>
      </c>
      <c r="G45" s="18">
        <v>5.7</v>
      </c>
      <c r="H45" s="18">
        <v>5.7</v>
      </c>
      <c r="I45" s="17"/>
    </row>
    <row r="46" s="1" customFormat="1" customHeight="1" spans="1:9">
      <c r="A46" s="17"/>
      <c r="B46" s="37"/>
      <c r="C46" s="17"/>
      <c r="D46" s="56" t="s">
        <v>106</v>
      </c>
      <c r="E46" s="55" t="s">
        <v>107</v>
      </c>
      <c r="F46" s="35">
        <v>1</v>
      </c>
      <c r="G46" s="18">
        <v>5.6</v>
      </c>
      <c r="H46" s="18">
        <v>5.6</v>
      </c>
      <c r="I46" s="17"/>
    </row>
    <row r="47" s="1" customFormat="1" customHeight="1" spans="1:9">
      <c r="A47" s="17"/>
      <c r="B47" s="37"/>
      <c r="C47" s="47" t="s">
        <v>108</v>
      </c>
      <c r="D47" s="22" t="s">
        <v>109</v>
      </c>
      <c r="E47" s="17" t="s">
        <v>110</v>
      </c>
      <c r="F47" s="35">
        <v>1</v>
      </c>
      <c r="G47" s="18">
        <v>2.5</v>
      </c>
      <c r="H47" s="18">
        <v>2.5</v>
      </c>
      <c r="I47" s="17"/>
    </row>
    <row r="48" s="1" customFormat="1" customHeight="1" spans="1:9">
      <c r="A48" s="17"/>
      <c r="B48" s="37"/>
      <c r="C48" s="49"/>
      <c r="D48" s="22" t="s">
        <v>111</v>
      </c>
      <c r="E48" s="17" t="s">
        <v>112</v>
      </c>
      <c r="F48" s="35">
        <v>1</v>
      </c>
      <c r="G48" s="18">
        <v>2</v>
      </c>
      <c r="H48" s="18">
        <v>2</v>
      </c>
      <c r="I48" s="17"/>
    </row>
    <row r="49" s="1" customFormat="1" customHeight="1" spans="1:9">
      <c r="A49" s="17"/>
      <c r="B49" s="46" t="s">
        <v>113</v>
      </c>
      <c r="C49" s="43" t="s">
        <v>114</v>
      </c>
      <c r="D49" s="34" t="s">
        <v>115</v>
      </c>
      <c r="E49" s="17" t="s">
        <v>116</v>
      </c>
      <c r="F49" s="35">
        <v>1</v>
      </c>
      <c r="G49" s="41">
        <v>3</v>
      </c>
      <c r="H49" s="41">
        <v>3</v>
      </c>
      <c r="I49" s="16"/>
    </row>
    <row r="50" s="1" customFormat="1" customHeight="1" spans="1:9">
      <c r="A50" s="17"/>
      <c r="B50" s="37"/>
      <c r="C50" s="44" t="s">
        <v>117</v>
      </c>
      <c r="D50" s="34" t="s">
        <v>118</v>
      </c>
      <c r="E50" s="17" t="s">
        <v>116</v>
      </c>
      <c r="F50" s="35">
        <v>1</v>
      </c>
      <c r="G50" s="41">
        <v>3</v>
      </c>
      <c r="H50" s="41">
        <v>3</v>
      </c>
      <c r="I50" s="16"/>
    </row>
    <row r="51" s="1" customFormat="1" customHeight="1" spans="1:9">
      <c r="A51" s="17"/>
      <c r="B51" s="37"/>
      <c r="C51" s="33" t="s">
        <v>119</v>
      </c>
      <c r="D51" s="57" t="s">
        <v>120</v>
      </c>
      <c r="E51" s="17" t="s">
        <v>116</v>
      </c>
      <c r="F51" s="35">
        <v>1</v>
      </c>
      <c r="G51" s="41">
        <v>3</v>
      </c>
      <c r="H51" s="41">
        <v>3</v>
      </c>
      <c r="I51" s="16"/>
    </row>
    <row r="52" s="1" customFormat="1" customHeight="1" spans="1:9">
      <c r="A52" s="17"/>
      <c r="B52" s="17" t="s">
        <v>121</v>
      </c>
      <c r="C52" s="47" t="s">
        <v>121</v>
      </c>
      <c r="D52" s="57" t="s">
        <v>122</v>
      </c>
      <c r="E52" s="17" t="s">
        <v>92</v>
      </c>
      <c r="F52" s="35">
        <v>0.95</v>
      </c>
      <c r="G52" s="18">
        <v>4.5</v>
      </c>
      <c r="H52" s="18">
        <v>4.5</v>
      </c>
      <c r="I52" s="16"/>
    </row>
    <row r="53" s="1" customFormat="1" customHeight="1" spans="1:9">
      <c r="A53" s="9" t="s">
        <v>123</v>
      </c>
      <c r="B53" s="9"/>
      <c r="C53" s="9"/>
      <c r="D53" s="9"/>
      <c r="E53" s="9"/>
      <c r="F53" s="9"/>
      <c r="G53" s="9">
        <f>SUM(G14:G52)+H4</f>
        <v>100</v>
      </c>
      <c r="H53" s="58">
        <f>SUM(H14:H52)+I4</f>
        <v>90.6834164582012</v>
      </c>
      <c r="I53" s="9"/>
    </row>
    <row r="54" s="1" customFormat="1" customHeight="1" spans="1:9">
      <c r="A54" s="59" t="s">
        <v>124</v>
      </c>
      <c r="B54" s="60"/>
      <c r="C54" s="60"/>
      <c r="D54" s="60"/>
      <c r="E54" s="60"/>
      <c r="F54" s="60"/>
      <c r="G54" s="60"/>
      <c r="H54" s="60"/>
      <c r="I54" s="68"/>
    </row>
    <row r="55" s="2" customFormat="1" ht="44" customHeight="1" spans="1:9">
      <c r="A55" s="61" t="s">
        <v>125</v>
      </c>
      <c r="B55" s="61"/>
      <c r="C55" s="61"/>
      <c r="D55" s="61"/>
      <c r="E55" s="61"/>
      <c r="F55" s="61"/>
      <c r="G55" s="61"/>
      <c r="H55" s="61"/>
      <c r="I55" s="61"/>
    </row>
    <row r="56" s="2" customFormat="1" ht="40" customHeight="1" spans="1:9">
      <c r="A56" s="61" t="s">
        <v>126</v>
      </c>
      <c r="B56" s="61"/>
      <c r="C56" s="61"/>
      <c r="D56" s="61"/>
      <c r="E56" s="61"/>
      <c r="F56" s="61"/>
      <c r="G56" s="61"/>
      <c r="H56" s="61"/>
      <c r="I56" s="61"/>
    </row>
    <row r="57" s="1" customFormat="1" customHeight="1"/>
    <row r="58" s="1" customFormat="1" customHeight="1"/>
    <row r="59" s="1" customFormat="1" customHeight="1"/>
    <row r="60" s="1" customFormat="1" customHeight="1"/>
    <row r="61" s="1" customFormat="1" customHeight="1" spans="16379:16381">
      <c r="XEY61" s="3"/>
      <c r="XEZ61" s="3"/>
      <c r="XFA61" s="3"/>
    </row>
  </sheetData>
  <mergeCells count="33">
    <mergeCell ref="A1:I1"/>
    <mergeCell ref="B2:I2"/>
    <mergeCell ref="F3:G3"/>
    <mergeCell ref="F4:G4"/>
    <mergeCell ref="F5:G5"/>
    <mergeCell ref="F6:G6"/>
    <mergeCell ref="B7:D7"/>
    <mergeCell ref="E7:I7"/>
    <mergeCell ref="B8:D8"/>
    <mergeCell ref="E8:I8"/>
    <mergeCell ref="B9:D9"/>
    <mergeCell ref="E9:I9"/>
    <mergeCell ref="B10:D10"/>
    <mergeCell ref="E10:I10"/>
    <mergeCell ref="B11:D11"/>
    <mergeCell ref="E11:I11"/>
    <mergeCell ref="B12:D12"/>
    <mergeCell ref="E12:I12"/>
    <mergeCell ref="A53:F53"/>
    <mergeCell ref="A54:I54"/>
    <mergeCell ref="A55:I55"/>
    <mergeCell ref="A56:I56"/>
    <mergeCell ref="A3:A6"/>
    <mergeCell ref="A7:A12"/>
    <mergeCell ref="A13:A52"/>
    <mergeCell ref="B14:B23"/>
    <mergeCell ref="B24:B48"/>
    <mergeCell ref="B49:B51"/>
    <mergeCell ref="C14:C17"/>
    <mergeCell ref="C18:C19"/>
    <mergeCell ref="C24:C42"/>
    <mergeCell ref="C43:C46"/>
    <mergeCell ref="C47:C48"/>
  </mergeCells>
  <pageMargins left="0.75" right="0.75" top="1" bottom="1" header="0.5" footer="0.5"/>
  <pageSetup paperSize="9" scale="7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2022年部门整体支出绩效自评表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dell</cp:lastModifiedBy>
  <dcterms:created xsi:type="dcterms:W3CDTF">2018-12-06T00:45:00Z</dcterms:created>
  <cp:lastPrinted>2020-03-13T02:25:00Z</cp:lastPrinted>
  <dcterms:modified xsi:type="dcterms:W3CDTF">2023-08-15T01:37:38Z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22C65AA05F484DD7AE688FFCEC82AAD5</vt:lpwstr>
  </property>
</Properties>
</file>